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pharmacoffice-my.sharepoint.com/personal/barlowl_pharmac_govt_nz/Documents/Documents/"/>
    </mc:Choice>
  </mc:AlternateContent>
  <xr:revisionPtr revIDLastSave="0" documentId="8_{B12EF55C-8E44-4633-9B8F-77CA41FAD995}" xr6:coauthVersionLast="47" xr6:coauthVersionMax="47" xr10:uidLastSave="{00000000-0000-0000-0000-000000000000}"/>
  <bookViews>
    <workbookView xWindow="2730" yWindow="2730" windowWidth="21600" windowHeight="11325"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benefits'!$A$1:$F$59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4" l="1"/>
  <c r="C24" i="3"/>
  <c r="C25" i="2"/>
  <c r="C46" i="1"/>
  <c r="C89" i="1"/>
  <c r="C33" i="1"/>
  <c r="B6" i="13" l="1"/>
  <c r="E60" i="13"/>
  <c r="C60" i="13"/>
  <c r="C50" i="4"/>
  <c r="C49" i="4"/>
  <c r="B60" i="13" l="1"/>
  <c r="B59" i="13"/>
  <c r="D59" i="13"/>
  <c r="B58" i="13"/>
  <c r="D58" i="13"/>
  <c r="D57" i="13"/>
  <c r="B57" i="13"/>
  <c r="D56" i="13"/>
  <c r="B56" i="13"/>
  <c r="D55" i="13"/>
  <c r="B55" i="13"/>
  <c r="B2" i="4"/>
  <c r="B3" i="4"/>
  <c r="B2" i="3"/>
  <c r="B3" i="3"/>
  <c r="B2" i="2"/>
  <c r="B3" i="2"/>
  <c r="B2" i="1"/>
  <c r="B3" i="1"/>
  <c r="F58" i="13" l="1"/>
  <c r="D25" i="2" s="1"/>
  <c r="F60" i="13"/>
  <c r="E48" i="4" s="1"/>
  <c r="F59" i="13"/>
  <c r="D24" i="3" s="1"/>
  <c r="F57" i="13"/>
  <c r="D89" i="1" s="1"/>
  <c r="F56" i="13"/>
  <c r="D46" i="1" s="1"/>
  <c r="F55" i="13"/>
  <c r="D33" i="1" s="1"/>
  <c r="C13" i="13"/>
  <c r="C12" i="13"/>
  <c r="C11" i="13"/>
  <c r="C16" i="13" l="1"/>
  <c r="C17" i="13"/>
  <c r="B5" i="4" l="1"/>
  <c r="B4" i="4"/>
  <c r="B5" i="3"/>
  <c r="B4" i="3"/>
  <c r="B5" i="2"/>
  <c r="B4" i="2"/>
  <c r="B5" i="1"/>
  <c r="B4" i="1"/>
  <c r="C15" i="13" l="1"/>
  <c r="F12" i="13" l="1"/>
  <c r="C48" i="4"/>
  <c r="F11" i="13" s="1"/>
  <c r="F13" i="13" l="1"/>
  <c r="B89" i="1"/>
  <c r="B17" i="13" s="1"/>
  <c r="B46" i="1"/>
  <c r="B16" i="13" s="1"/>
  <c r="B33" i="1"/>
  <c r="B15" i="13" s="1"/>
  <c r="B24" i="3" l="1"/>
  <c r="B13" i="13" s="1"/>
  <c r="B25" i="2"/>
  <c r="B12" i="13" s="1"/>
  <c r="B11" i="13" l="1"/>
  <c r="B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<sst xmlns="http://schemas.openxmlformats.org/spreadsheetml/2006/main" count="469" uniqueCount="252">
  <si>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</si>
  <si>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</si>
  <si>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</si>
  <si>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</si>
  <si>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</si>
  <si>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</si>
  <si>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</si>
  <si>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</si>
  <si>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</si>
  <si>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</si>
  <si>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</si>
  <si>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</si>
  <si>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</si>
  <si>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</si>
  <si>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</si>
  <si>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</si>
  <si>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</si>
  <si>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</si>
  <si>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</si>
  <si>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</si>
  <si>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</si>
  <si>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</si>
  <si>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</si>
  <si>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</si>
  <si>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</si>
  <si>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</si>
  <si>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</si>
  <si>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</si>
  <si>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</si>
  <si>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</si>
  <si>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</si>
  <si>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</si>
  <si>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</si>
  <si>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</si>
  <si>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</si>
  <si>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</si>
  <si>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</si>
  <si>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</si>
  <si>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</si>
  <si>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</si>
  <si>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</si>
  <si>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</si>
  <si>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</si>
  <si>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</si>
  <si>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</si>
  <si>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</si>
  <si>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</si>
  <si>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</si>
  <si>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</si>
  <si>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</si>
  <si>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</si>
  <si>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</si>
  <si>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</si>
  <si>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</si>
  <si>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</si>
  <si>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</si>
  <si>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</si>
  <si>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</si>
  <si>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</si>
  <si>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</si>
  <si>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</si>
  <si>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</si>
  <si>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</si>
  <si>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</si>
  <si>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</si>
  <si>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</si>
  <si>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</si>
  <si>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</si>
  <si>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</si>
  <si>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</si>
  <si>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</si>
  <si>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</si>
  <si>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</si>
  <si>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</si>
  <si>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</si>
  <si>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</si>
  <si>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</si>
  <si>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</si>
  <si>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</si>
  <si>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</si>
  <si>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</si>
  <si>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</si>
  <si>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</si>
  <si>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</si>
  <si>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</si>
  <si>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</si>
  <si>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</si>
  <si>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</si>
  <si>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</si>
  <si>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</si>
  <si>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</si>
  <si>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</si>
  <si>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</si>
  <si>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</si>
  <si>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</si>
  <si>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</si>
  <si>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</si>
  <si>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</si>
  <si>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</si>
  <si>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</si>
  <si>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</si>
  <si>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</si>
  <si>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</si>
  <si>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</si>
  <si>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</si>
  <si>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</si>
  <si>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</si>
  <si>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</si>
  <si>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</si>
  <si>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</si>
  <si>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</si>
  <si>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</si>
  <si>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</si>
  <si>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</si>
  <si>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</si>
  <si>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</si>
  <si>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</si>
  <si>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</si>
  <si>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</si>
  <si>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</si>
  <si>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</si>
  <si>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</si>
  <si>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</si>
  <si>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</si>
  <si>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</si>
  <si>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</si>
  <si>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</si>
  <si>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</si>
  <si>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</si>
  <si>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</si>
  <si>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</si>
  <si>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</si>
  <si>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</si>
  <si>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</si>
  <si>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</si>
  <si>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</si>
  <si>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</si>
  <si>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</si>
  <si>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</si>
  <si>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</si>
  <si>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</si>
  <si>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</si>
  <si>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</si>
  <si>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</si>
  <si>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</si>
  <si>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</si>
  <si>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</si>
  <si>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</si>
  <si>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</si>
  <si>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</si>
  <si>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</si>
  <si>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</si>
  <si>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</si>
  <si>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</si>
  <si>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</si>
  <si>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</si>
  <si>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</si>
  <si>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</si>
  <si>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</si>
  <si>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</si>
  <si>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</si>
  <si>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</si>
  <si>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</si>
  <si>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</si>
  <si>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</si>
  <si>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</si>
  <si>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</si>
  <si>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</si>
  <si>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</si>
  <si>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Pharmac</t>
  </si>
  <si>
    <t>Sarah Fitt</t>
  </si>
  <si>
    <t>3-4 July 2023</t>
  </si>
  <si>
    <t>Gifts x 10</t>
  </si>
  <si>
    <t>Wellington</t>
  </si>
  <si>
    <t>Small picture</t>
  </si>
  <si>
    <t>Vancouver Group meeting</t>
  </si>
  <si>
    <t>Ottawa</t>
  </si>
  <si>
    <t>Powhiri for Rami Rahal, new CE of Te Aho o Te Kahu (Cancer Control Agency)</t>
  </si>
  <si>
    <t>Meetings with DPMC, Director General of Health, CE of Medsafe</t>
  </si>
  <si>
    <t>Meeting with Jakkie van Wyk, Head of FPIM Implementation &amp; Data, NZHP, Te Whatu Ora</t>
  </si>
  <si>
    <t>Health &amp; Disability Leadership Forum</t>
  </si>
  <si>
    <t>18-21 October 2023</t>
  </si>
  <si>
    <t>Accommodation for one</t>
  </si>
  <si>
    <t>Dinner for one</t>
  </si>
  <si>
    <t>Breakfast for one</t>
  </si>
  <si>
    <t>Lunch for one</t>
  </si>
  <si>
    <t>Uber taxi for one</t>
  </si>
  <si>
    <t>Uber taxi from train station to hotel for one</t>
  </si>
  <si>
    <t>Uber taxi</t>
  </si>
  <si>
    <t>Meetings with Director General of Health, CE of Medsafe</t>
  </si>
  <si>
    <t>Meeting with CE of ACC</t>
  </si>
  <si>
    <t>Meetings with Director General of Health, CE of Te Aho o Te Kahu (Cancer Control Agency</t>
  </si>
  <si>
    <t>Membership fees</t>
  </si>
  <si>
    <t>Institute of Directors annual membership</t>
  </si>
  <si>
    <t>Jackson Stone</t>
  </si>
  <si>
    <t>Embassy of Switzerland</t>
  </si>
  <si>
    <t>Martin Jenkins - Meeting the effectiveness and efficiency challenge event</t>
  </si>
  <si>
    <t>Martin Jenkins office</t>
  </si>
  <si>
    <t>Polynesian Heads of Health reception</t>
  </si>
  <si>
    <t>Bell Gully Election Special event</t>
  </si>
  <si>
    <t xml:space="preserve">Bell Gully </t>
  </si>
  <si>
    <t>Pharmaceutical Society of NZ Spring Stakeholder function</t>
  </si>
  <si>
    <t>Pharmaceutical Society of NZ</t>
  </si>
  <si>
    <t>Brenda Ratcliff, MindMeld Consulting</t>
  </si>
  <si>
    <t>Dr Morgan Edwards (NZSA)</t>
  </si>
  <si>
    <t>NZ Society of Anaethetists (NZSA) cocktail function</t>
  </si>
  <si>
    <t>Singapore Ministry of Health delegation</t>
  </si>
  <si>
    <t>ASMS</t>
  </si>
  <si>
    <t>Association of Salaried Medical Specialists (ASMS) pre conference function</t>
  </si>
  <si>
    <t>TupuToa Networking Evening 2023</t>
  </si>
  <si>
    <t>Anne Fitisemanu, TupuToa CE</t>
  </si>
  <si>
    <t>INSIDE</t>
  </si>
  <si>
    <t>INSIDE end of year breakfast</t>
  </si>
  <si>
    <t>TupuToa 2024 Gala dinner</t>
  </si>
  <si>
    <t>INSIDE Leading through Change event</t>
  </si>
  <si>
    <t>Bell Gully Inhouse: Contract Law seminar</t>
  </si>
  <si>
    <t>Association of Salaried Medical Specialists : Toi Mata Hauora - National Executive function</t>
  </si>
  <si>
    <t>Royal NZ College of GPs (RNZCGP) function for new Chief Executive</t>
  </si>
  <si>
    <t>RNZCGP</t>
  </si>
  <si>
    <t>Jackson Stone networking event</t>
  </si>
  <si>
    <t>Embassy of Switzerland event - Swiss National Day &amp; 60th Anniversary of diplomatic relations between Switzerland &amp; NZ</t>
  </si>
  <si>
    <t xml:space="preserve">Ministry of Health </t>
  </si>
  <si>
    <t>Grant Thornton NZ Organisational Change Summit</t>
  </si>
  <si>
    <t>Grant Thonrton NZ</t>
  </si>
  <si>
    <t>MindMeld Consulting 10th birthday event</t>
  </si>
  <si>
    <t>ISPOR Patient Representatives Roundtable - Asia Pacific</t>
  </si>
  <si>
    <t>ISPOR 2023 Patient Representatives Roundtable - Asia Pacific</t>
  </si>
  <si>
    <t>Salesforce Public Sector Executive Seminar &amp; Breakfast</t>
  </si>
  <si>
    <t>Salesforce</t>
  </si>
  <si>
    <t>Patient Voice Aotearoa and Medicines NZ</t>
  </si>
  <si>
    <t>Valuing Life NZ Medicines Access Summit hosted by Hon. David Seymour</t>
  </si>
  <si>
    <t>Hosting delegation from Ministry of Health, Singapore</t>
  </si>
  <si>
    <t>Uber taxi to airport for one</t>
  </si>
  <si>
    <t>Airfares for one</t>
  </si>
  <si>
    <t>Auckland</t>
  </si>
  <si>
    <t>Southern Cross - International Federation of Health Plans (IFHP) Executive Development Programme presentation</t>
  </si>
  <si>
    <t>Pharmac | Ministry of Health quarterly monitoring meeting</t>
  </si>
  <si>
    <t>Meeting with CE of Te Aho o Te Kahu (Cancer Control Agency)</t>
  </si>
  <si>
    <t>Meeting with CE of Wellington City Mission (Living our Values speaker)</t>
  </si>
  <si>
    <t>Meeting with CE, Medsafe</t>
  </si>
  <si>
    <t>Travel to airport - Southern Cross IFHP Executive Development Programme presentation</t>
  </si>
  <si>
    <t>Meeting with Director General of Health</t>
  </si>
  <si>
    <t>Meeting with CE, Te Aho o Te Kahu (Cancer Control Agency)</t>
  </si>
  <si>
    <t>Vancouver Group meeting for 3 days</t>
  </si>
  <si>
    <t>Hauora Wellness payment</t>
  </si>
  <si>
    <t>Employee benefit</t>
  </si>
  <si>
    <t>MTANZ 2024 Conference</t>
  </si>
  <si>
    <t>Conference registration fee</t>
  </si>
  <si>
    <t>Medicines NZ Parliamentary dinner</t>
  </si>
  <si>
    <t>Medicines NZ hosted by Minister of Health</t>
  </si>
  <si>
    <t>Airfare</t>
  </si>
  <si>
    <t>Paula Bennett,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</si>
</sst>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vertical="top" wrapText="1"/>
      <protection locked="0"/>
    </xf>
    <xf numFmtId="167" fontId="15" fillId="11" borderId="2" xfId="0" applyNumberFormat="1" applyFont="1" applyFill="1" applyBorder="1" applyAlignment="1" applyProtection="1">
      <alignment vertical="top" wrapText="1"/>
      <protection locked="0"/>
    </xf>
    <xf numFmtId="0" fontId="15" fillId="11" borderId="4" xfId="0" applyFont="1" applyFill="1" applyBorder="1" applyAlignment="1" applyProtection="1">
      <alignment horizontal="right" vertical="center" wrapText="1"/>
      <protection locked="0"/>
    </xf>
    <xf numFmtId="0" fontId="0" fillId="0" borderId="0" xfId="0"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167" fontId="15" fillId="11" borderId="3" xfId="0" applyNumberFormat="1" applyFont="1" applyFill="1" applyBorder="1" applyAlignment="1" applyProtection="1">
      <alignment horizontal="right" vertical="top" wrapText="1"/>
      <protection locked="0"/>
    </xf>
    <xf numFmtId="0" fontId="0" fillId="0" borderId="0" xfId="0" applyAlignment="1" applyProtection="1">
      <alignment vertical="top"/>
      <protection locked="0"/>
    </xf>
    <xf numFmtId="0" fontId="0" fillId="11" borderId="4" xfId="0" applyFill="1" applyBorder="1" applyAlignment="1" applyProtection="1">
      <alignment horizontal="left" vertical="top" wrapText="1"/>
      <protection locked="0"/>
    </xf>
    <xf numFmtId="0" fontId="15" fillId="11" borderId="4" xfId="0" applyFont="1" applyFill="1" applyBorder="1" applyAlignment="1" applyProtection="1">
      <alignment horizontal="left" vertical="top" wrapText="1"/>
      <protection locked="0"/>
    </xf>
    <xf numFmtId="0" fontId="0" fillId="11" borderId="5" xfId="0" applyFill="1" applyBorder="1" applyAlignment="1" applyProtection="1">
      <alignment horizontal="left" vertical="top" wrapText="1"/>
      <protection locked="0"/>
    </xf>
    <xf numFmtId="167" fontId="15" fillId="11" borderId="3" xfId="0" applyNumberFormat="1" applyFont="1" applyFill="1" applyBorder="1" applyAlignment="1" applyProtection="1">
      <alignment horizontal="left" vertical="top" wrapText="1"/>
      <protection locked="0"/>
    </xf>
    <xf numFmtId="167" fontId="15" fillId="11" borderId="2" xfId="0" applyNumberFormat="1"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164" fontId="0" fillId="11" borderId="4" xfId="0" applyNumberFormat="1" applyFont="1" applyFill="1" applyBorder="1" applyAlignment="1" applyProtection="1">
      <alignment vertical="center" wrapText="1"/>
      <protection locked="0"/>
    </xf>
    <xf numFmtId="164" fontId="37" fillId="11" borderId="4" xfId="0" applyNumberFormat="1" applyFont="1" applyFill="1" applyBorder="1" applyAlignment="1" applyProtection="1">
      <alignment vertical="center" wrapText="1"/>
      <protection locked="0"/>
    </xf>
    <xf numFmtId="0" fontId="37" fillId="0" borderId="0" xfId="0" applyFont="1" applyAlignment="1" applyProtection="1">
      <alignment wrapText="1"/>
      <protection locked="0"/>
    </xf>
    <xf numFmtId="167" fontId="0" fillId="11" borderId="3" xfId="0" applyNumberFormat="1" applyFont="1" applyFill="1" applyBorder="1" applyAlignment="1" applyProtection="1">
      <alignment vertical="center"/>
      <protection locked="0"/>
    </xf>
    <xf numFmtId="0" fontId="37" fillId="0" borderId="0" xfId="0" applyFont="1" applyProtection="1">
      <protection locked="0"/>
    </xf>
    <xf numFmtId="167" fontId="15" fillId="11" borderId="3" xfId="0" applyNumberFormat="1" applyFont="1" applyFill="1" applyBorder="1" applyAlignment="1" applyProtection="1">
      <alignment vertical="top"/>
      <protection locked="0"/>
    </xf>
    <xf numFmtId="167" fontId="15" fillId="11" borderId="3" xfId="0" applyNumberFormat="1" applyFont="1" applyFill="1" applyBorder="1" applyAlignment="1" applyProtection="1">
      <alignment horizontal="right" vertical="top"/>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13" fillId="11"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0" zoomScaleNormal="100" workbookViewId="0">
      <selection activeCell="A51" sqref="A51"/>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6" zoomScaleNormal="100" workbookViewId="0">
      <selection activeCell="A13" sqref="A13"/>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5" t="s">
        <v>51</v>
      </c>
      <c r="B1" s="155"/>
      <c r="C1" s="155"/>
      <c r="D1" s="155"/>
      <c r="E1" s="155"/>
      <c r="F1" s="155"/>
      <c r="G1" s="17"/>
      <c r="H1" s="17"/>
      <c r="I1" s="17"/>
      <c r="J1" s="17"/>
      <c r="K1" s="17"/>
    </row>
    <row r="2" spans="1:11" ht="21" customHeight="1" x14ac:dyDescent="0.2">
      <c r="A2" s="3" t="s">
        <v>52</v>
      </c>
      <c r="B2" s="156" t="s">
        <v>169</v>
      </c>
      <c r="C2" s="156"/>
      <c r="D2" s="156"/>
      <c r="E2" s="156"/>
      <c r="F2" s="156"/>
      <c r="G2" s="17"/>
      <c r="H2" s="17"/>
      <c r="I2" s="17"/>
      <c r="J2" s="17"/>
      <c r="K2" s="17"/>
    </row>
    <row r="3" spans="1:11" ht="21" customHeight="1" x14ac:dyDescent="0.2">
      <c r="A3" s="3" t="s">
        <v>53</v>
      </c>
      <c r="B3" s="156" t="s">
        <v>170</v>
      </c>
      <c r="C3" s="156"/>
      <c r="D3" s="156"/>
      <c r="E3" s="156"/>
      <c r="F3" s="156"/>
      <c r="G3" s="17"/>
      <c r="H3" s="17"/>
      <c r="I3" s="17"/>
      <c r="J3" s="17"/>
      <c r="K3" s="17"/>
    </row>
    <row r="4" spans="1:11" ht="21" customHeight="1" x14ac:dyDescent="0.2">
      <c r="A4" s="3" t="s">
        <v>54</v>
      </c>
      <c r="B4" s="157">
        <v>45108</v>
      </c>
      <c r="C4" s="157"/>
      <c r="D4" s="157"/>
      <c r="E4" s="157"/>
      <c r="F4" s="157"/>
      <c r="G4" s="17"/>
      <c r="H4" s="17"/>
      <c r="I4" s="17"/>
      <c r="J4" s="17"/>
      <c r="K4" s="17"/>
    </row>
    <row r="5" spans="1:11" ht="21" customHeight="1" x14ac:dyDescent="0.2">
      <c r="A5" s="3" t="s">
        <v>55</v>
      </c>
      <c r="B5" s="157">
        <v>45473</v>
      </c>
      <c r="C5" s="157"/>
      <c r="D5" s="157"/>
      <c r="E5" s="157"/>
      <c r="F5" s="157"/>
      <c r="G5" s="17"/>
      <c r="H5" s="17"/>
      <c r="I5" s="17"/>
      <c r="J5" s="17"/>
      <c r="K5" s="17"/>
    </row>
    <row r="6" spans="1:11" ht="21" customHeight="1" x14ac:dyDescent="0.2">
      <c r="A6" s="3" t="s">
        <v>56</v>
      </c>
      <c r="B6" s="154" t="str">
        <f>IF(AND(Travel!B7&lt;&gt;A30,Hospitality!B7&lt;&gt;A30,'All other expenses'!B7&lt;&gt;A30,'Gifts and benefits'!B7&lt;&gt;A30),A31,IF(AND(Travel!B7=A30,Hospitality!B7=A30,'All other expenses'!B7=A30,'Gifts and benefits'!B7=A30),A33,A32))</f>
        <v>Data and totals checked on all sheets</v>
      </c>
      <c r="C6" s="154"/>
      <c r="D6" s="154"/>
      <c r="E6" s="154"/>
      <c r="F6" s="154"/>
      <c r="G6" s="23"/>
      <c r="H6" s="17"/>
      <c r="I6" s="17"/>
      <c r="J6" s="17"/>
      <c r="K6" s="17"/>
    </row>
    <row r="7" spans="1:11" ht="21" customHeight="1" x14ac:dyDescent="0.2">
      <c r="A7" s="3" t="s">
        <v>57</v>
      </c>
      <c r="B7" s="153" t="s">
        <v>89</v>
      </c>
      <c r="C7" s="153"/>
      <c r="D7" s="153"/>
      <c r="E7" s="153"/>
      <c r="F7" s="153"/>
      <c r="G7" s="23"/>
      <c r="H7" s="17"/>
      <c r="I7" s="17"/>
      <c r="J7" s="17"/>
      <c r="K7" s="17"/>
    </row>
    <row r="8" spans="1:11" ht="21" customHeight="1" x14ac:dyDescent="0.2">
      <c r="A8" s="3" t="s">
        <v>59</v>
      </c>
      <c r="B8" s="158" t="s">
        <v>251</v>
      </c>
      <c r="C8" s="158"/>
      <c r="D8" s="158"/>
      <c r="E8" s="158"/>
      <c r="F8" s="158"/>
      <c r="G8" s="23"/>
      <c r="H8" s="17"/>
      <c r="I8" s="17"/>
      <c r="J8" s="17"/>
      <c r="K8" s="17"/>
    </row>
    <row r="9" spans="1:11" ht="66.75" customHeight="1" x14ac:dyDescent="0.2">
      <c r="A9" s="152" t="s">
        <v>60</v>
      </c>
      <c r="B9" s="152"/>
      <c r="C9" s="152"/>
      <c r="D9" s="152"/>
      <c r="E9" s="152"/>
      <c r="F9" s="152"/>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12417.719999999998</v>
      </c>
      <c r="C11" s="67" t="str">
        <f>IF(Travel!B6="",A34,Travel!B6)</f>
        <v>Figures include GST (where applicable)</v>
      </c>
      <c r="D11" s="6"/>
      <c r="E11" s="8" t="s">
        <v>66</v>
      </c>
      <c r="F11" s="33">
        <f>'Gifts and benefits'!C48</f>
        <v>22</v>
      </c>
      <c r="G11" s="29"/>
      <c r="H11" s="29"/>
      <c r="I11" s="29"/>
      <c r="J11" s="29"/>
      <c r="K11" s="29"/>
    </row>
    <row r="12" spans="1:11" ht="27.75" customHeight="1" x14ac:dyDescent="0.2">
      <c r="A12" s="8" t="s">
        <v>24</v>
      </c>
      <c r="B12" s="60">
        <f>Hospitality!B25</f>
        <v>220</v>
      </c>
      <c r="C12" s="67" t="str">
        <f>IF(Hospitality!B6="",A34,Hospitality!B6)</f>
        <v>Figures include GST (where applicable)</v>
      </c>
      <c r="D12" s="6"/>
      <c r="E12" s="8" t="s">
        <v>67</v>
      </c>
      <c r="F12" s="33">
        <f>'Gifts and benefits'!C49</f>
        <v>4</v>
      </c>
      <c r="G12" s="29"/>
      <c r="H12" s="29"/>
      <c r="I12" s="29"/>
      <c r="J12" s="29"/>
      <c r="K12" s="29"/>
    </row>
    <row r="13" spans="1:11" ht="27.75" customHeight="1" x14ac:dyDescent="0.2">
      <c r="A13" s="8" t="s">
        <v>68</v>
      </c>
      <c r="B13" s="60">
        <f>'All other expenses'!B24</f>
        <v>1632.5</v>
      </c>
      <c r="C13" s="67" t="str">
        <f>IF('All other expenses'!B6="",A34,'All other expenses'!B6)</f>
        <v>Figures include GST (where applicable)</v>
      </c>
      <c r="D13" s="6"/>
      <c r="E13" s="8" t="s">
        <v>69</v>
      </c>
      <c r="F13" s="33">
        <f>'Gifts and benefits'!C50</f>
        <v>18</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Travel!B33</f>
        <v>11312.459999999997</v>
      </c>
      <c r="C15" s="69" t="str">
        <f>C11</f>
        <v>Figures include GST (where applicable)</v>
      </c>
      <c r="D15" s="6"/>
      <c r="E15" s="6"/>
      <c r="F15" s="35"/>
      <c r="G15" s="17"/>
      <c r="H15" s="17"/>
      <c r="I15" s="17"/>
      <c r="J15" s="17"/>
      <c r="K15" s="17"/>
    </row>
    <row r="16" spans="1:11" ht="27.75" customHeight="1" x14ac:dyDescent="0.2">
      <c r="A16" s="9" t="s">
        <v>71</v>
      </c>
      <c r="B16" s="62">
        <f>Travel!B46</f>
        <v>789.23</v>
      </c>
      <c r="C16" s="69" t="str">
        <f>C11</f>
        <v>Figures include GST (where applicable)</v>
      </c>
      <c r="D16" s="36"/>
      <c r="E16" s="6"/>
      <c r="F16" s="37"/>
      <c r="G16" s="17"/>
      <c r="H16" s="17"/>
      <c r="I16" s="17"/>
      <c r="J16" s="17"/>
      <c r="K16" s="17"/>
    </row>
    <row r="17" spans="1:11" ht="27.75" customHeight="1" x14ac:dyDescent="0.2">
      <c r="A17" s="9" t="s">
        <v>72</v>
      </c>
      <c r="B17" s="62">
        <f>Travel!B89</f>
        <v>316.03000000000003</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COUNT(Travel!B12:B32)</f>
        <v>12</v>
      </c>
      <c r="C55" s="76"/>
      <c r="D55" s="76">
        <f>COUNTIF(Travel!D12:D32,"*")</f>
        <v>12</v>
      </c>
      <c r="E55" s="77"/>
      <c r="F55" s="77" t="b">
        <f>MIN(B55,D55)=MAX(B55,D55)</f>
        <v>1</v>
      </c>
      <c r="G55" s="17"/>
      <c r="H55" s="17"/>
      <c r="I55" s="17"/>
      <c r="J55" s="17"/>
      <c r="K55" s="17"/>
    </row>
    <row r="56" spans="1:11" hidden="1" x14ac:dyDescent="0.2">
      <c r="A56" s="84" t="s">
        <v>105</v>
      </c>
      <c r="B56" s="76">
        <f>COUNT(Travel!B37:B45)</f>
        <v>2</v>
      </c>
      <c r="C56" s="76"/>
      <c r="D56" s="76">
        <f>COUNTIF(Travel!D37:D45,"*")</f>
        <v>2</v>
      </c>
      <c r="E56" s="77"/>
      <c r="F56" s="77" t="b">
        <f>MIN(B56,D56)=MAX(B56,D56)</f>
        <v>1</v>
      </c>
    </row>
    <row r="57" spans="1:11" hidden="1" x14ac:dyDescent="0.2">
      <c r="A57" s="85"/>
      <c r="B57" s="76">
        <f>COUNT(Travel!B50:B88)</f>
        <v>31</v>
      </c>
      <c r="C57" s="76"/>
      <c r="D57" s="76">
        <f>COUNTIF(Travel!D50:D88,"*")</f>
        <v>31</v>
      </c>
      <c r="E57" s="77"/>
      <c r="F57" s="77" t="b">
        <f>MIN(B57,D57)=MAX(B57,D57)</f>
        <v>1</v>
      </c>
    </row>
    <row r="58" spans="1:11" hidden="1" x14ac:dyDescent="0.2">
      <c r="A58" s="86" t="s">
        <v>106</v>
      </c>
      <c r="B58" s="78">
        <f>COUNT(Hospitality!B11:B24)</f>
        <v>1</v>
      </c>
      <c r="C58" s="78"/>
      <c r="D58" s="78">
        <f>COUNTIF(Hospitality!D11:D24,"*")</f>
        <v>1</v>
      </c>
      <c r="E58" s="79"/>
      <c r="F58" s="79" t="b">
        <f>MIN(B58,D58)=MAX(B58,D58)</f>
        <v>1</v>
      </c>
    </row>
    <row r="59" spans="1:11" hidden="1" x14ac:dyDescent="0.2">
      <c r="A59" s="87" t="s">
        <v>107</v>
      </c>
      <c r="B59" s="77">
        <f>COUNT('All other expenses'!B11:B23)</f>
        <v>3</v>
      </c>
      <c r="C59" s="77"/>
      <c r="D59" s="77">
        <f>COUNTIF('All other expenses'!D11:D23,"*")</f>
        <v>3</v>
      </c>
      <c r="E59" s="77"/>
      <c r="F59" s="77" t="b">
        <f>MIN(B59,D59)=MAX(B59,D59)</f>
        <v>1</v>
      </c>
    </row>
    <row r="60" spans="1:11" hidden="1" x14ac:dyDescent="0.2">
      <c r="A60" s="86" t="s">
        <v>108</v>
      </c>
      <c r="B60" s="78">
        <f>COUNTIF('Gifts and benefits'!B11:B47,"*")</f>
        <v>22</v>
      </c>
      <c r="C60" s="78">
        <f>COUNTIF('Gifts and benefits'!C11:C47,"*")</f>
        <v>22</v>
      </c>
      <c r="D60" s="78"/>
      <c r="E60" s="78">
        <f>COUNTA('Gifts and benefits'!E11:E47)</f>
        <v>22</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9"/>
  <sheetViews>
    <sheetView topLeftCell="A7" zoomScaleNormal="100" workbookViewId="0">
      <selection activeCell="A13" sqref="A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5" t="s">
        <v>109</v>
      </c>
      <c r="B1" s="155"/>
      <c r="C1" s="155"/>
      <c r="D1" s="155"/>
      <c r="E1" s="155"/>
      <c r="F1" s="17"/>
    </row>
    <row r="2" spans="1:6" ht="21" customHeight="1" x14ac:dyDescent="0.2">
      <c r="A2" s="3" t="s">
        <v>52</v>
      </c>
      <c r="B2" s="159" t="str">
        <f>'Summary and sign-off'!B2:F2</f>
        <v>Pharmac</v>
      </c>
      <c r="C2" s="159"/>
      <c r="D2" s="159"/>
      <c r="E2" s="159"/>
      <c r="F2" s="17"/>
    </row>
    <row r="3" spans="1:6" ht="21" customHeight="1" x14ac:dyDescent="0.2">
      <c r="A3" s="3" t="s">
        <v>110</v>
      </c>
      <c r="B3" s="159" t="str">
        <f>'Summary and sign-off'!B3:F3</f>
        <v>Sarah Fitt</v>
      </c>
      <c r="C3" s="159"/>
      <c r="D3" s="159"/>
      <c r="E3" s="159"/>
      <c r="F3" s="17"/>
    </row>
    <row r="4" spans="1:6" ht="21" customHeight="1" x14ac:dyDescent="0.2">
      <c r="A4" s="3" t="s">
        <v>111</v>
      </c>
      <c r="B4" s="159">
        <f>'Summary and sign-off'!B4:F4</f>
        <v>45108</v>
      </c>
      <c r="C4" s="159"/>
      <c r="D4" s="159"/>
      <c r="E4" s="159"/>
      <c r="F4" s="17"/>
    </row>
    <row r="5" spans="1:6" ht="21" customHeight="1" x14ac:dyDescent="0.2">
      <c r="A5" s="3" t="s">
        <v>112</v>
      </c>
      <c r="B5" s="159">
        <f>'Summary and sign-off'!B5:F5</f>
        <v>45473</v>
      </c>
      <c r="C5" s="159"/>
      <c r="D5" s="159"/>
      <c r="E5" s="159"/>
      <c r="F5" s="17"/>
    </row>
    <row r="6" spans="1:6" ht="21" customHeight="1" x14ac:dyDescent="0.2">
      <c r="A6" s="3" t="s">
        <v>113</v>
      </c>
      <c r="B6" s="153" t="s">
        <v>80</v>
      </c>
      <c r="C6" s="153"/>
      <c r="D6" s="153"/>
      <c r="E6" s="153"/>
      <c r="F6" s="17"/>
    </row>
    <row r="7" spans="1:6" ht="21" customHeight="1" x14ac:dyDescent="0.2">
      <c r="A7" s="3" t="s">
        <v>56</v>
      </c>
      <c r="B7" s="153" t="s">
        <v>83</v>
      </c>
      <c r="C7" s="153"/>
      <c r="D7" s="153"/>
      <c r="E7" s="153"/>
      <c r="F7" s="17"/>
    </row>
    <row r="8" spans="1:6" ht="36" customHeight="1" x14ac:dyDescent="0.2">
      <c r="A8" s="162" t="s">
        <v>114</v>
      </c>
      <c r="B8" s="163"/>
      <c r="C8" s="163"/>
      <c r="D8" s="163"/>
      <c r="E8" s="163"/>
      <c r="F8" s="19"/>
    </row>
    <row r="9" spans="1:6" ht="36" customHeight="1" x14ac:dyDescent="0.2">
      <c r="A9" s="164" t="s">
        <v>115</v>
      </c>
      <c r="B9" s="165"/>
      <c r="C9" s="165"/>
      <c r="D9" s="165"/>
      <c r="E9" s="165"/>
      <c r="F9" s="19"/>
    </row>
    <row r="10" spans="1:6" ht="24.75" customHeight="1" x14ac:dyDescent="0.2">
      <c r="A10" s="161" t="s">
        <v>116</v>
      </c>
      <c r="B10" s="166"/>
      <c r="C10" s="161"/>
      <c r="D10" s="161"/>
      <c r="E10" s="161"/>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36" t="s">
        <v>181</v>
      </c>
      <c r="B13" s="145">
        <v>9533.0499999999993</v>
      </c>
      <c r="C13" s="122" t="s">
        <v>243</v>
      </c>
      <c r="D13" s="122" t="s">
        <v>233</v>
      </c>
      <c r="E13" s="123" t="s">
        <v>176</v>
      </c>
      <c r="F13" s="147"/>
    </row>
    <row r="14" spans="1:6" s="2" customFormat="1" x14ac:dyDescent="0.2">
      <c r="A14" s="136" t="s">
        <v>181</v>
      </c>
      <c r="B14" s="121">
        <v>1466.95</v>
      </c>
      <c r="C14" s="122" t="s">
        <v>243</v>
      </c>
      <c r="D14" s="122" t="s">
        <v>182</v>
      </c>
      <c r="E14" s="123" t="s">
        <v>176</v>
      </c>
      <c r="F14" s="1"/>
    </row>
    <row r="15" spans="1:6" s="2" customFormat="1" x14ac:dyDescent="0.2">
      <c r="A15" s="136">
        <v>45217</v>
      </c>
      <c r="B15" s="145">
        <v>14.49</v>
      </c>
      <c r="C15" s="122" t="s">
        <v>175</v>
      </c>
      <c r="D15" s="122" t="s">
        <v>183</v>
      </c>
      <c r="E15" s="123" t="s">
        <v>176</v>
      </c>
      <c r="F15" s="1"/>
    </row>
    <row r="16" spans="1:6" s="2" customFormat="1" x14ac:dyDescent="0.2">
      <c r="A16" s="136">
        <v>45218</v>
      </c>
      <c r="B16" s="145">
        <v>37.380000000000003</v>
      </c>
      <c r="C16" s="122" t="s">
        <v>175</v>
      </c>
      <c r="D16" s="122" t="s">
        <v>184</v>
      </c>
      <c r="E16" s="123" t="s">
        <v>176</v>
      </c>
      <c r="F16" s="1"/>
    </row>
    <row r="17" spans="1:6" s="2" customFormat="1" x14ac:dyDescent="0.2">
      <c r="A17" s="136">
        <v>45218</v>
      </c>
      <c r="B17" s="145">
        <v>11.41</v>
      </c>
      <c r="C17" s="122" t="s">
        <v>175</v>
      </c>
      <c r="D17" s="122" t="s">
        <v>186</v>
      </c>
      <c r="E17" s="123" t="s">
        <v>176</v>
      </c>
      <c r="F17" s="1"/>
    </row>
    <row r="18" spans="1:6" s="2" customFormat="1" x14ac:dyDescent="0.2">
      <c r="A18" s="136">
        <v>45218</v>
      </c>
      <c r="B18" s="145">
        <v>35.65</v>
      </c>
      <c r="C18" s="122" t="s">
        <v>175</v>
      </c>
      <c r="D18" s="122" t="s">
        <v>186</v>
      </c>
      <c r="E18" s="123" t="s">
        <v>176</v>
      </c>
      <c r="F18" s="1"/>
    </row>
    <row r="19" spans="1:6" s="2" customFormat="1" x14ac:dyDescent="0.2">
      <c r="A19" s="136">
        <v>45219</v>
      </c>
      <c r="B19" s="145">
        <v>16.23</v>
      </c>
      <c r="C19" s="122" t="s">
        <v>175</v>
      </c>
      <c r="D19" s="122" t="s">
        <v>187</v>
      </c>
      <c r="E19" s="123" t="s">
        <v>176</v>
      </c>
      <c r="F19" s="1"/>
    </row>
    <row r="20" spans="1:6" s="2" customFormat="1" x14ac:dyDescent="0.2">
      <c r="A20" s="136">
        <v>45219</v>
      </c>
      <c r="B20" s="145">
        <v>15.92</v>
      </c>
      <c r="C20" s="122" t="s">
        <v>175</v>
      </c>
      <c r="D20" s="122" t="s">
        <v>186</v>
      </c>
      <c r="E20" s="123" t="s">
        <v>176</v>
      </c>
      <c r="F20" s="1"/>
    </row>
    <row r="21" spans="1:6" s="2" customFormat="1" x14ac:dyDescent="0.2">
      <c r="A21" s="136">
        <v>45219</v>
      </c>
      <c r="B21" s="145">
        <v>41.41</v>
      </c>
      <c r="C21" s="122" t="s">
        <v>175</v>
      </c>
      <c r="D21" s="122" t="s">
        <v>186</v>
      </c>
      <c r="E21" s="123" t="s">
        <v>176</v>
      </c>
      <c r="F21" s="1"/>
    </row>
    <row r="22" spans="1:6" s="2" customFormat="1" x14ac:dyDescent="0.2">
      <c r="A22" s="136">
        <v>45219</v>
      </c>
      <c r="B22" s="145">
        <v>42.72</v>
      </c>
      <c r="C22" s="122" t="s">
        <v>175</v>
      </c>
      <c r="D22" s="122" t="s">
        <v>184</v>
      </c>
      <c r="E22" s="123" t="s">
        <v>176</v>
      </c>
      <c r="F22" s="1"/>
    </row>
    <row r="23" spans="1:6" s="2" customFormat="1" x14ac:dyDescent="0.2">
      <c r="A23" s="136">
        <v>45219</v>
      </c>
      <c r="B23" s="145">
        <v>51.11</v>
      </c>
      <c r="C23" s="122" t="s">
        <v>175</v>
      </c>
      <c r="D23" s="122" t="s">
        <v>185</v>
      </c>
      <c r="E23" s="123" t="s">
        <v>176</v>
      </c>
      <c r="F23" s="1"/>
    </row>
    <row r="24" spans="1:6" s="2" customFormat="1" x14ac:dyDescent="0.2">
      <c r="A24" s="120">
        <v>45220</v>
      </c>
      <c r="B24" s="145">
        <v>46.14</v>
      </c>
      <c r="C24" s="122" t="s">
        <v>175</v>
      </c>
      <c r="D24" s="122" t="s">
        <v>232</v>
      </c>
      <c r="E24" s="123" t="s">
        <v>176</v>
      </c>
      <c r="F24" s="1"/>
    </row>
    <row r="25" spans="1:6" s="2" customFormat="1" x14ac:dyDescent="0.2">
      <c r="A25" s="136"/>
      <c r="B25" s="121"/>
      <c r="C25" s="122"/>
      <c r="D25" s="122"/>
      <c r="E25" s="123"/>
      <c r="F25" s="1"/>
    </row>
    <row r="26" spans="1:6" s="2" customFormat="1" x14ac:dyDescent="0.2">
      <c r="A26" s="136"/>
      <c r="B26" s="121"/>
      <c r="C26" s="122"/>
      <c r="D26" s="122"/>
      <c r="E26" s="123"/>
      <c r="F26" s="1"/>
    </row>
    <row r="27" spans="1:6" s="2" customFormat="1" x14ac:dyDescent="0.2">
      <c r="A27" s="136"/>
      <c r="B27" s="121"/>
      <c r="C27" s="122"/>
      <c r="D27" s="122"/>
      <c r="E27" s="123"/>
      <c r="F27" s="1"/>
    </row>
    <row r="28" spans="1:6" s="2" customFormat="1" x14ac:dyDescent="0.2">
      <c r="A28" s="120"/>
      <c r="B28" s="121"/>
      <c r="C28" s="122"/>
      <c r="D28" s="122"/>
      <c r="E28" s="123"/>
      <c r="F28" s="1"/>
    </row>
    <row r="29" spans="1:6" s="2" customFormat="1" ht="12.75" customHeight="1" x14ac:dyDescent="0.2">
      <c r="A29" s="120"/>
      <c r="B29" s="121"/>
      <c r="C29" s="122"/>
      <c r="D29" s="122"/>
      <c r="E29" s="123"/>
      <c r="F29" s="1"/>
    </row>
    <row r="30" spans="1:6" s="2" customFormat="1" x14ac:dyDescent="0.2">
      <c r="A30" s="124"/>
      <c r="B30" s="121"/>
      <c r="C30" s="122"/>
      <c r="D30" s="122"/>
      <c r="E30" s="123"/>
      <c r="F30" s="1"/>
    </row>
    <row r="31" spans="1:6" s="2" customFormat="1" x14ac:dyDescent="0.2">
      <c r="A31" s="124"/>
      <c r="B31" s="121"/>
      <c r="C31" s="122"/>
      <c r="D31" s="122"/>
      <c r="E31" s="123"/>
      <c r="F31" s="1"/>
    </row>
    <row r="32" spans="1:6" s="2" customFormat="1" hidden="1" x14ac:dyDescent="0.2">
      <c r="A32" s="106"/>
      <c r="B32" s="107"/>
      <c r="C32" s="108"/>
      <c r="D32" s="108"/>
      <c r="E32" s="109"/>
      <c r="F32" s="1"/>
    </row>
    <row r="33" spans="1:6" ht="19.5" customHeight="1" x14ac:dyDescent="0.2">
      <c r="A33" s="72" t="s">
        <v>122</v>
      </c>
      <c r="B33" s="73">
        <f>SUM(B12:B32)</f>
        <v>11312.459999999997</v>
      </c>
      <c r="C33" s="131" t="str">
        <f>IF(SUBTOTAL(3,B12:B32)=SUBTOTAL(103,B12:B32),'Summary and sign-off'!$A$48,'Summary and sign-off'!$A$49)</f>
        <v>Check - there are no hidden rows with data</v>
      </c>
      <c r="D33" s="160" t="str">
        <f>IF('Summary and sign-off'!F55='Summary and sign-off'!F54,'Summary and sign-off'!A51,'Summary and sign-off'!A50)</f>
        <v>Check - each entry provides sufficient information</v>
      </c>
      <c r="E33" s="160"/>
      <c r="F33" s="17"/>
    </row>
    <row r="34" spans="1:6" ht="10.5" customHeight="1" x14ac:dyDescent="0.2">
      <c r="A34" s="17"/>
      <c r="B34" s="19"/>
      <c r="C34" s="17"/>
      <c r="D34" s="17"/>
      <c r="E34" s="17"/>
      <c r="F34" s="17"/>
    </row>
    <row r="35" spans="1:6" ht="24.75" customHeight="1" x14ac:dyDescent="0.2">
      <c r="A35" s="161" t="s">
        <v>123</v>
      </c>
      <c r="B35" s="161"/>
      <c r="C35" s="161"/>
      <c r="D35" s="161"/>
      <c r="E35" s="161"/>
      <c r="F35" s="29"/>
    </row>
    <row r="36" spans="1:6" ht="27" customHeight="1" x14ac:dyDescent="0.2">
      <c r="A36" s="24" t="s">
        <v>117</v>
      </c>
      <c r="B36" s="24" t="s">
        <v>62</v>
      </c>
      <c r="C36" s="24" t="s">
        <v>124</v>
      </c>
      <c r="D36" s="24" t="s">
        <v>120</v>
      </c>
      <c r="E36" s="24" t="s">
        <v>121</v>
      </c>
      <c r="F36" s="30"/>
    </row>
    <row r="37" spans="1:6" s="2" customFormat="1" hidden="1" x14ac:dyDescent="0.2">
      <c r="A37" s="96"/>
      <c r="B37" s="97"/>
      <c r="C37" s="98"/>
      <c r="D37" s="98"/>
      <c r="E37" s="99"/>
      <c r="F37" s="1"/>
    </row>
    <row r="38" spans="1:6" s="2" customFormat="1" ht="25.5" x14ac:dyDescent="0.2">
      <c r="A38" s="120">
        <v>45357</v>
      </c>
      <c r="B38" s="121">
        <v>340.43</v>
      </c>
      <c r="C38" s="122" t="s">
        <v>235</v>
      </c>
      <c r="D38" s="120" t="s">
        <v>250</v>
      </c>
      <c r="E38" s="120" t="s">
        <v>234</v>
      </c>
      <c r="F38" s="1"/>
    </row>
    <row r="39" spans="1:6" s="2" customFormat="1" ht="25.5" x14ac:dyDescent="0.2">
      <c r="A39" s="120">
        <v>45361</v>
      </c>
      <c r="B39" s="121">
        <v>448.8</v>
      </c>
      <c r="C39" s="122" t="s">
        <v>235</v>
      </c>
      <c r="D39" s="122" t="s">
        <v>250</v>
      </c>
      <c r="E39" s="123" t="s">
        <v>234</v>
      </c>
      <c r="F39" s="1"/>
    </row>
    <row r="40" spans="1:6" s="2" customFormat="1" x14ac:dyDescent="0.2">
      <c r="A40" s="134"/>
      <c r="B40" s="122"/>
      <c r="C40" s="122"/>
      <c r="D40" s="122"/>
      <c r="E40" s="123"/>
      <c r="F40" s="1"/>
    </row>
    <row r="41" spans="1:6" s="2" customFormat="1" x14ac:dyDescent="0.2">
      <c r="A41" s="120"/>
      <c r="B41" s="121"/>
      <c r="C41" s="122"/>
      <c r="D41" s="122"/>
      <c r="E41" s="123"/>
      <c r="F41" s="1"/>
    </row>
    <row r="42" spans="1:6" s="2" customFormat="1" x14ac:dyDescent="0.2">
      <c r="A42" s="120"/>
      <c r="B42" s="121"/>
      <c r="C42" s="122"/>
      <c r="D42" s="122"/>
      <c r="E42" s="123"/>
      <c r="F42" s="1"/>
    </row>
    <row r="43" spans="1:6" s="2" customFormat="1" x14ac:dyDescent="0.2">
      <c r="A43" s="120"/>
      <c r="B43" s="121"/>
      <c r="C43" s="122"/>
      <c r="D43" s="122"/>
      <c r="E43" s="123"/>
      <c r="F43" s="1"/>
    </row>
    <row r="44" spans="1:6" s="2" customFormat="1" x14ac:dyDescent="0.2">
      <c r="A44" s="120"/>
      <c r="B44" s="121"/>
      <c r="C44" s="122"/>
      <c r="D44" s="122"/>
      <c r="E44" s="123"/>
      <c r="F44" s="1"/>
    </row>
    <row r="45" spans="1:6" s="2" customFormat="1" hidden="1" x14ac:dyDescent="0.2">
      <c r="A45" s="110"/>
      <c r="B45" s="111"/>
      <c r="C45" s="112"/>
      <c r="D45" s="112"/>
      <c r="E45" s="113"/>
      <c r="F45" s="1"/>
    </row>
    <row r="46" spans="1:6" ht="19.5" customHeight="1" x14ac:dyDescent="0.2">
      <c r="A46" s="72" t="s">
        <v>125</v>
      </c>
      <c r="B46" s="73">
        <f>SUM(B37:B45)</f>
        <v>789.23</v>
      </c>
      <c r="C46" s="131" t="str">
        <f>IF(SUBTOTAL(3,B37:B45)=SUBTOTAL(103,B37:B45),'Summary and sign-off'!$A$48,'Summary and sign-off'!$A$49)</f>
        <v>Check - there are no hidden rows with data</v>
      </c>
      <c r="D46" s="160" t="str">
        <f>IF('Summary and sign-off'!F56='Summary and sign-off'!F54,'Summary and sign-off'!A51,'Summary and sign-off'!A50)</f>
        <v>Check - each entry provides sufficient information</v>
      </c>
      <c r="E46" s="160"/>
      <c r="F46" s="17"/>
    </row>
    <row r="47" spans="1:6" ht="10.5" customHeight="1" x14ac:dyDescent="0.2">
      <c r="A47" s="17"/>
      <c r="B47" s="19"/>
      <c r="C47" s="17"/>
      <c r="D47" s="17"/>
      <c r="E47" s="17"/>
      <c r="F47" s="17"/>
    </row>
    <row r="48" spans="1:6" ht="24.75" customHeight="1" x14ac:dyDescent="0.2">
      <c r="A48" s="161" t="s">
        <v>126</v>
      </c>
      <c r="B48" s="161"/>
      <c r="C48" s="161"/>
      <c r="D48" s="161"/>
      <c r="E48" s="161"/>
      <c r="F48" s="17"/>
    </row>
    <row r="49" spans="1:6" ht="27" customHeight="1" x14ac:dyDescent="0.2">
      <c r="A49" s="24" t="s">
        <v>117</v>
      </c>
      <c r="B49" s="24" t="s">
        <v>62</v>
      </c>
      <c r="C49" s="24" t="s">
        <v>127</v>
      </c>
      <c r="D49" s="24" t="s">
        <v>128</v>
      </c>
      <c r="E49" s="24" t="s">
        <v>121</v>
      </c>
      <c r="F49" s="28"/>
    </row>
    <row r="50" spans="1:6" s="2" customFormat="1" hidden="1" x14ac:dyDescent="0.2">
      <c r="A50" s="96"/>
      <c r="B50" s="97"/>
      <c r="C50" s="98"/>
      <c r="D50" s="98"/>
      <c r="E50" s="99"/>
      <c r="F50" s="1"/>
    </row>
    <row r="51" spans="1:6" s="2" customFormat="1" x14ac:dyDescent="0.2">
      <c r="A51" s="148">
        <v>45117</v>
      </c>
      <c r="B51" s="121">
        <v>8.8000000000000007</v>
      </c>
      <c r="C51" s="122" t="s">
        <v>177</v>
      </c>
      <c r="D51" s="122" t="s">
        <v>188</v>
      </c>
      <c r="E51" s="122" t="s">
        <v>173</v>
      </c>
      <c r="F51" s="1"/>
    </row>
    <row r="52" spans="1:6" s="2" customFormat="1" x14ac:dyDescent="0.2">
      <c r="A52" s="148">
        <v>45117</v>
      </c>
      <c r="B52" s="121">
        <v>8.8000000000000007</v>
      </c>
      <c r="C52" s="122" t="s">
        <v>177</v>
      </c>
      <c r="D52" s="122" t="s">
        <v>188</v>
      </c>
      <c r="E52" s="123" t="s">
        <v>173</v>
      </c>
      <c r="F52" s="1"/>
    </row>
    <row r="53" spans="1:6" s="2" customFormat="1" ht="17.25" customHeight="1" x14ac:dyDescent="0.2">
      <c r="A53" s="120">
        <v>45141</v>
      </c>
      <c r="B53" s="121">
        <v>8.8000000000000007</v>
      </c>
      <c r="C53" s="122" t="s">
        <v>178</v>
      </c>
      <c r="D53" s="122" t="s">
        <v>188</v>
      </c>
      <c r="E53" s="123" t="s">
        <v>173</v>
      </c>
      <c r="F53" s="1"/>
    </row>
    <row r="54" spans="1:6" s="2" customFormat="1" ht="25.5" x14ac:dyDescent="0.2">
      <c r="A54" s="120">
        <v>45160</v>
      </c>
      <c r="B54" s="121">
        <v>8.8000000000000007</v>
      </c>
      <c r="C54" s="122" t="s">
        <v>179</v>
      </c>
      <c r="D54" s="122" t="s">
        <v>188</v>
      </c>
      <c r="E54" s="123" t="s">
        <v>173</v>
      </c>
      <c r="F54" s="1"/>
    </row>
    <row r="55" spans="1:6" s="2" customFormat="1" ht="25.5" x14ac:dyDescent="0.2">
      <c r="A55" s="120">
        <v>45160</v>
      </c>
      <c r="B55" s="121">
        <v>8.8000000000000007</v>
      </c>
      <c r="C55" s="122" t="s">
        <v>179</v>
      </c>
      <c r="D55" s="122" t="s">
        <v>188</v>
      </c>
      <c r="E55" s="123" t="s">
        <v>173</v>
      </c>
      <c r="F55" s="1"/>
    </row>
    <row r="56" spans="1:6" s="2" customFormat="1" x14ac:dyDescent="0.2">
      <c r="A56" s="120">
        <v>45162</v>
      </c>
      <c r="B56" s="121">
        <v>8.9600000000000009</v>
      </c>
      <c r="C56" s="122" t="s">
        <v>180</v>
      </c>
      <c r="D56" s="122" t="s">
        <v>188</v>
      </c>
      <c r="E56" s="123" t="s">
        <v>173</v>
      </c>
      <c r="F56" s="1"/>
    </row>
    <row r="57" spans="1:6" s="2" customFormat="1" x14ac:dyDescent="0.2">
      <c r="A57" s="120">
        <v>45162</v>
      </c>
      <c r="B57" s="145">
        <v>8.8000000000000007</v>
      </c>
      <c r="C57" s="122" t="s">
        <v>180</v>
      </c>
      <c r="D57" s="122" t="s">
        <v>188</v>
      </c>
      <c r="E57" s="123" t="s">
        <v>173</v>
      </c>
      <c r="F57" s="1"/>
    </row>
    <row r="58" spans="1:6" s="2" customFormat="1" x14ac:dyDescent="0.2">
      <c r="A58" s="120">
        <v>45230</v>
      </c>
      <c r="B58" s="121">
        <v>10.31</v>
      </c>
      <c r="C58" s="122" t="s">
        <v>189</v>
      </c>
      <c r="D58" s="122" t="s">
        <v>188</v>
      </c>
      <c r="E58" s="123" t="s">
        <v>173</v>
      </c>
      <c r="F58" s="1"/>
    </row>
    <row r="59" spans="1:6" s="2" customFormat="1" x14ac:dyDescent="0.2">
      <c r="A59" s="120">
        <v>45240</v>
      </c>
      <c r="B59" s="121">
        <v>8.8000000000000007</v>
      </c>
      <c r="C59" s="122" t="s">
        <v>190</v>
      </c>
      <c r="D59" s="122" t="s">
        <v>188</v>
      </c>
      <c r="E59" s="123" t="s">
        <v>173</v>
      </c>
      <c r="F59" s="1"/>
    </row>
    <row r="60" spans="1:6" s="2" customFormat="1" ht="25.5" x14ac:dyDescent="0.2">
      <c r="A60" s="120">
        <v>45246</v>
      </c>
      <c r="B60" s="121">
        <v>10.01</v>
      </c>
      <c r="C60" s="122" t="s">
        <v>191</v>
      </c>
      <c r="D60" s="122" t="s">
        <v>188</v>
      </c>
      <c r="E60" s="123" t="s">
        <v>173</v>
      </c>
      <c r="F60" s="1"/>
    </row>
    <row r="61" spans="1:6" s="2" customFormat="1" ht="25.5" x14ac:dyDescent="0.2">
      <c r="A61" s="120">
        <v>45246</v>
      </c>
      <c r="B61" s="121">
        <v>8.8000000000000007</v>
      </c>
      <c r="C61" s="122" t="s">
        <v>191</v>
      </c>
      <c r="D61" s="122" t="s">
        <v>188</v>
      </c>
      <c r="E61" s="123" t="s">
        <v>173</v>
      </c>
      <c r="F61" s="1"/>
    </row>
    <row r="62" spans="1:6" s="2" customFormat="1" x14ac:dyDescent="0.2">
      <c r="A62" s="120">
        <v>45330</v>
      </c>
      <c r="B62" s="121">
        <v>8.8000000000000007</v>
      </c>
      <c r="C62" s="122" t="s">
        <v>241</v>
      </c>
      <c r="D62" s="122" t="s">
        <v>188</v>
      </c>
      <c r="E62" s="123" t="s">
        <v>173</v>
      </c>
      <c r="F62" s="1"/>
    </row>
    <row r="63" spans="1:6" s="2" customFormat="1" x14ac:dyDescent="0.2">
      <c r="A63" s="120">
        <v>45330</v>
      </c>
      <c r="B63" s="121">
        <v>9.64</v>
      </c>
      <c r="C63" s="122" t="s">
        <v>241</v>
      </c>
      <c r="D63" s="122" t="s">
        <v>188</v>
      </c>
      <c r="E63" s="123" t="s">
        <v>173</v>
      </c>
      <c r="F63" s="1"/>
    </row>
    <row r="64" spans="1:6" s="2" customFormat="1" x14ac:dyDescent="0.2">
      <c r="A64" s="120">
        <v>45344</v>
      </c>
      <c r="B64" s="121">
        <v>9.35</v>
      </c>
      <c r="C64" s="122" t="s">
        <v>236</v>
      </c>
      <c r="D64" s="122" t="s">
        <v>188</v>
      </c>
      <c r="E64" s="123" t="s">
        <v>173</v>
      </c>
      <c r="F64" s="1"/>
    </row>
    <row r="65" spans="1:6" s="2" customFormat="1" x14ac:dyDescent="0.2">
      <c r="A65" s="120">
        <v>45344</v>
      </c>
      <c r="B65" s="121">
        <v>9.9</v>
      </c>
      <c r="C65" s="122" t="s">
        <v>236</v>
      </c>
      <c r="D65" s="122" t="s">
        <v>188</v>
      </c>
      <c r="E65" s="123" t="s">
        <v>173</v>
      </c>
      <c r="F65" s="1"/>
    </row>
    <row r="66" spans="1:6" s="2" customFormat="1" x14ac:dyDescent="0.2">
      <c r="A66" s="120">
        <v>45344</v>
      </c>
      <c r="B66" s="121">
        <v>11.03</v>
      </c>
      <c r="C66" s="122" t="s">
        <v>237</v>
      </c>
      <c r="D66" s="122" t="s">
        <v>188</v>
      </c>
      <c r="E66" s="123" t="s">
        <v>173</v>
      </c>
      <c r="F66" s="1"/>
    </row>
    <row r="67" spans="1:6" s="2" customFormat="1" x14ac:dyDescent="0.2">
      <c r="A67" s="120">
        <v>45344</v>
      </c>
      <c r="B67" s="121">
        <v>9.07</v>
      </c>
      <c r="C67" s="122" t="s">
        <v>237</v>
      </c>
      <c r="D67" s="122" t="s">
        <v>188</v>
      </c>
      <c r="E67" s="123" t="s">
        <v>173</v>
      </c>
      <c r="F67" s="1"/>
    </row>
    <row r="68" spans="1:6" s="2" customFormat="1" x14ac:dyDescent="0.2">
      <c r="A68" s="120">
        <v>45348</v>
      </c>
      <c r="B68" s="121">
        <v>13.56</v>
      </c>
      <c r="C68" s="122" t="s">
        <v>238</v>
      </c>
      <c r="D68" s="122" t="s">
        <v>188</v>
      </c>
      <c r="E68" s="123" t="s">
        <v>173</v>
      </c>
      <c r="F68" s="1"/>
    </row>
    <row r="69" spans="1:6" s="2" customFormat="1" x14ac:dyDescent="0.2">
      <c r="A69" s="120">
        <v>45348</v>
      </c>
      <c r="B69" s="121">
        <v>14.06</v>
      </c>
      <c r="C69" s="122" t="s">
        <v>238</v>
      </c>
      <c r="D69" s="122" t="s">
        <v>188</v>
      </c>
      <c r="E69" s="123" t="s">
        <v>173</v>
      </c>
      <c r="F69" s="1"/>
    </row>
    <row r="70" spans="1:6" s="2" customFormat="1" ht="25.5" x14ac:dyDescent="0.2">
      <c r="A70" s="120">
        <v>45357</v>
      </c>
      <c r="B70" s="121">
        <v>24.54</v>
      </c>
      <c r="C70" s="122" t="s">
        <v>240</v>
      </c>
      <c r="D70" s="122" t="s">
        <v>188</v>
      </c>
      <c r="E70" s="123" t="s">
        <v>173</v>
      </c>
      <c r="F70" s="1"/>
    </row>
    <row r="71" spans="1:6" s="2" customFormat="1" x14ac:dyDescent="0.2">
      <c r="A71" s="120">
        <v>45363</v>
      </c>
      <c r="B71" s="121">
        <v>8.82</v>
      </c>
      <c r="C71" s="122" t="s">
        <v>180</v>
      </c>
      <c r="D71" s="122" t="s">
        <v>188</v>
      </c>
      <c r="E71" s="123" t="s">
        <v>173</v>
      </c>
      <c r="F71" s="1"/>
    </row>
    <row r="72" spans="1:6" s="2" customFormat="1" x14ac:dyDescent="0.2">
      <c r="A72" s="120">
        <v>45363</v>
      </c>
      <c r="B72" s="121">
        <v>9.6199999999999992</v>
      </c>
      <c r="C72" s="122" t="s">
        <v>180</v>
      </c>
      <c r="D72" s="122" t="s">
        <v>188</v>
      </c>
      <c r="E72" s="123" t="s">
        <v>173</v>
      </c>
      <c r="F72" s="1"/>
    </row>
    <row r="73" spans="1:6" s="2" customFormat="1" x14ac:dyDescent="0.2">
      <c r="A73" s="120">
        <v>45376</v>
      </c>
      <c r="B73" s="121">
        <v>8.8000000000000007</v>
      </c>
      <c r="C73" s="122" t="s">
        <v>239</v>
      </c>
      <c r="D73" s="122" t="s">
        <v>188</v>
      </c>
      <c r="E73" s="123" t="s">
        <v>173</v>
      </c>
      <c r="F73" s="1"/>
    </row>
    <row r="74" spans="1:6" s="2" customFormat="1" x14ac:dyDescent="0.2">
      <c r="A74" s="120">
        <v>45376</v>
      </c>
      <c r="B74" s="121">
        <v>9.64</v>
      </c>
      <c r="C74" s="122" t="s">
        <v>239</v>
      </c>
      <c r="D74" s="122" t="s">
        <v>188</v>
      </c>
      <c r="E74" s="123" t="s">
        <v>173</v>
      </c>
      <c r="F74" s="1"/>
    </row>
    <row r="75" spans="1:6" s="2" customFormat="1" x14ac:dyDescent="0.2">
      <c r="A75" s="120">
        <v>45421</v>
      </c>
      <c r="B75" s="121">
        <v>10.15</v>
      </c>
      <c r="C75" s="122" t="s">
        <v>241</v>
      </c>
      <c r="D75" s="122" t="s">
        <v>188</v>
      </c>
      <c r="E75" s="123" t="s">
        <v>173</v>
      </c>
      <c r="F75" s="1"/>
    </row>
    <row r="76" spans="1:6" s="2" customFormat="1" x14ac:dyDescent="0.2">
      <c r="A76" s="120">
        <v>45449</v>
      </c>
      <c r="B76" s="121">
        <v>10.14</v>
      </c>
      <c r="C76" s="122" t="s">
        <v>236</v>
      </c>
      <c r="D76" s="122" t="s">
        <v>188</v>
      </c>
      <c r="E76" s="123" t="s">
        <v>173</v>
      </c>
      <c r="F76" s="1"/>
    </row>
    <row r="77" spans="1:6" s="2" customFormat="1" x14ac:dyDescent="0.2">
      <c r="A77" s="120">
        <v>45449</v>
      </c>
      <c r="B77" s="121">
        <v>9.7200000000000006</v>
      </c>
      <c r="C77" s="122" t="s">
        <v>236</v>
      </c>
      <c r="D77" s="122" t="s">
        <v>188</v>
      </c>
      <c r="E77" s="123" t="s">
        <v>173</v>
      </c>
      <c r="F77" s="1"/>
    </row>
    <row r="78" spans="1:6" s="2" customFormat="1" x14ac:dyDescent="0.2">
      <c r="A78" s="120">
        <v>45453</v>
      </c>
      <c r="B78" s="121">
        <v>9.7200000000000006</v>
      </c>
      <c r="C78" s="122" t="s">
        <v>239</v>
      </c>
      <c r="D78" s="122" t="s">
        <v>188</v>
      </c>
      <c r="E78" s="123" t="s">
        <v>173</v>
      </c>
      <c r="F78" s="1"/>
    </row>
    <row r="79" spans="1:6" s="2" customFormat="1" x14ac:dyDescent="0.2">
      <c r="A79" s="120">
        <v>45453</v>
      </c>
      <c r="B79" s="121">
        <v>10</v>
      </c>
      <c r="C79" s="122" t="s">
        <v>239</v>
      </c>
      <c r="D79" s="122" t="s">
        <v>188</v>
      </c>
      <c r="E79" s="123" t="s">
        <v>173</v>
      </c>
      <c r="F79" s="1"/>
    </row>
    <row r="80" spans="1:6" s="2" customFormat="1" x14ac:dyDescent="0.2">
      <c r="A80" s="120">
        <v>45456</v>
      </c>
      <c r="B80" s="121">
        <v>10.07</v>
      </c>
      <c r="C80" s="122" t="s">
        <v>242</v>
      </c>
      <c r="D80" s="122" t="s">
        <v>188</v>
      </c>
      <c r="E80" s="123" t="s">
        <v>173</v>
      </c>
      <c r="F80" s="1"/>
    </row>
    <row r="81" spans="1:6" s="2" customFormat="1" x14ac:dyDescent="0.2">
      <c r="A81" s="120">
        <v>45456</v>
      </c>
      <c r="B81" s="121">
        <v>9.7200000000000006</v>
      </c>
      <c r="C81" s="122" t="s">
        <v>242</v>
      </c>
      <c r="D81" s="122" t="s">
        <v>188</v>
      </c>
      <c r="E81" s="123" t="s">
        <v>173</v>
      </c>
      <c r="F81" s="1"/>
    </row>
    <row r="82" spans="1:6" s="2" customFormat="1" x14ac:dyDescent="0.2">
      <c r="A82" s="120"/>
      <c r="B82" s="121"/>
      <c r="C82" s="122"/>
      <c r="D82" s="122"/>
      <c r="E82" s="123"/>
      <c r="F82" s="1"/>
    </row>
    <row r="83" spans="1:6" s="2" customFormat="1" x14ac:dyDescent="0.2">
      <c r="A83" s="120"/>
      <c r="B83" s="121"/>
      <c r="C83" s="122"/>
      <c r="D83" s="122"/>
      <c r="E83" s="123"/>
      <c r="F83" s="1"/>
    </row>
    <row r="84" spans="1:6" s="2" customFormat="1" x14ac:dyDescent="0.2">
      <c r="A84" s="120"/>
      <c r="B84" s="121"/>
      <c r="C84" s="122"/>
      <c r="D84" s="122"/>
      <c r="E84" s="123"/>
      <c r="F84" s="1"/>
    </row>
    <row r="85" spans="1:6" s="2" customFormat="1" x14ac:dyDescent="0.2">
      <c r="A85" s="120"/>
      <c r="B85" s="121"/>
      <c r="C85" s="122"/>
      <c r="D85" s="122"/>
      <c r="E85" s="123"/>
      <c r="F85" s="1"/>
    </row>
    <row r="86" spans="1:6" s="2" customFormat="1" x14ac:dyDescent="0.2">
      <c r="A86" s="120"/>
      <c r="B86" s="121"/>
      <c r="C86" s="122"/>
      <c r="D86" s="122"/>
      <c r="E86" s="123"/>
      <c r="F86" s="1"/>
    </row>
    <row r="87" spans="1:6" s="2" customFormat="1" x14ac:dyDescent="0.2">
      <c r="A87" s="120"/>
      <c r="B87" s="121"/>
      <c r="C87" s="122"/>
      <c r="D87" s="122"/>
      <c r="E87" s="123"/>
      <c r="F87" s="1"/>
    </row>
    <row r="88" spans="1:6" s="2" customFormat="1" hidden="1" x14ac:dyDescent="0.2">
      <c r="A88" s="96"/>
      <c r="B88" s="97"/>
      <c r="C88" s="98"/>
      <c r="D88" s="98"/>
      <c r="E88" s="99"/>
      <c r="F88" s="1"/>
    </row>
    <row r="89" spans="1:6" ht="19.5" customHeight="1" x14ac:dyDescent="0.2">
      <c r="A89" s="72" t="s">
        <v>129</v>
      </c>
      <c r="B89" s="73">
        <f>SUM(B50:B88)</f>
        <v>316.03000000000003</v>
      </c>
      <c r="C89" s="131" t="str">
        <f>IF(SUBTOTAL(3,B50:B88)=SUBTOTAL(103,B50:B88),'Summary and sign-off'!$A$48,'Summary and sign-off'!$A$49)</f>
        <v>Check - there are no hidden rows with data</v>
      </c>
      <c r="D89" s="160" t="str">
        <f>IF('Summary and sign-off'!F57='Summary and sign-off'!F54,'Summary and sign-off'!A51,'Summary and sign-off'!A50)</f>
        <v>Check - each entry provides sufficient information</v>
      </c>
      <c r="E89" s="160"/>
      <c r="F89" s="17"/>
    </row>
    <row r="90" spans="1:6" ht="10.5" customHeight="1" x14ac:dyDescent="0.2">
      <c r="A90" s="17"/>
      <c r="B90" s="58"/>
      <c r="C90" s="19"/>
      <c r="D90" s="17"/>
      <c r="E90" s="17"/>
      <c r="F90" s="17"/>
    </row>
    <row r="91" spans="1:6" ht="34.5" customHeight="1" x14ac:dyDescent="0.2">
      <c r="A91" s="31" t="s">
        <v>130</v>
      </c>
      <c r="B91" s="59">
        <f>B33+B46+B89</f>
        <v>12417.719999999998</v>
      </c>
      <c r="C91" s="32"/>
      <c r="D91" s="32"/>
      <c r="E91" s="32"/>
      <c r="F91" s="17"/>
    </row>
    <row r="92" spans="1:6" x14ac:dyDescent="0.2">
      <c r="A92" s="17"/>
      <c r="B92" s="19"/>
      <c r="C92" s="17"/>
      <c r="D92" s="17"/>
      <c r="E92" s="17"/>
      <c r="F92" s="17"/>
    </row>
    <row r="93" spans="1:6" x14ac:dyDescent="0.2">
      <c r="A93" s="18" t="s">
        <v>73</v>
      </c>
      <c r="B93" s="19"/>
      <c r="C93" s="17"/>
      <c r="D93" s="17"/>
      <c r="E93" s="17"/>
      <c r="F93" s="17"/>
    </row>
    <row r="94" spans="1:6" ht="12.6" customHeight="1" x14ac:dyDescent="0.2">
      <c r="A94" s="20" t="s">
        <v>131</v>
      </c>
      <c r="F94" s="17"/>
    </row>
    <row r="95" spans="1:6" ht="12.95" customHeight="1" x14ac:dyDescent="0.2">
      <c r="A95" s="20" t="s">
        <v>132</v>
      </c>
      <c r="B95" s="17"/>
      <c r="D95" s="17"/>
      <c r="F95" s="17"/>
    </row>
    <row r="96" spans="1:6" x14ac:dyDescent="0.2">
      <c r="A96" s="20" t="s">
        <v>133</v>
      </c>
      <c r="F96" s="17"/>
    </row>
    <row r="97" spans="1:6" x14ac:dyDescent="0.2">
      <c r="A97" s="20" t="s">
        <v>79</v>
      </c>
      <c r="B97" s="19"/>
      <c r="C97" s="17"/>
      <c r="D97" s="17"/>
      <c r="E97" s="17"/>
      <c r="F97" s="17"/>
    </row>
    <row r="98" spans="1:6" ht="12.95" customHeight="1" x14ac:dyDescent="0.2">
      <c r="A98" s="20" t="s">
        <v>134</v>
      </c>
      <c r="B98" s="17"/>
      <c r="D98" s="17"/>
      <c r="F98" s="17"/>
    </row>
    <row r="99" spans="1:6" x14ac:dyDescent="0.2">
      <c r="A99" s="20" t="s">
        <v>135</v>
      </c>
      <c r="F99" s="17"/>
    </row>
    <row r="100" spans="1:6" x14ac:dyDescent="0.2">
      <c r="A100" s="20" t="s">
        <v>136</v>
      </c>
      <c r="B100" s="20"/>
      <c r="C100" s="20"/>
      <c r="D100" s="20"/>
      <c r="F100" s="17"/>
    </row>
    <row r="101" spans="1:6" x14ac:dyDescent="0.2">
      <c r="A101" s="26"/>
      <c r="B101" s="17"/>
      <c r="C101" s="17"/>
      <c r="D101" s="17"/>
      <c r="E101" s="17"/>
      <c r="F101" s="17"/>
    </row>
    <row r="102" spans="1:6" hidden="1" x14ac:dyDescent="0.2">
      <c r="A102" s="26"/>
      <c r="B102" s="17"/>
      <c r="C102" s="17"/>
      <c r="D102" s="17"/>
      <c r="E102" s="17"/>
      <c r="F102" s="17"/>
    </row>
    <row r="103" spans="1:6" x14ac:dyDescent="0.2"/>
    <row r="104" spans="1:6" x14ac:dyDescent="0.2"/>
    <row r="105" spans="1:6" x14ac:dyDescent="0.2"/>
    <row r="106" spans="1:6" x14ac:dyDescent="0.2"/>
    <row r="107" spans="1:6" ht="12.75" hidden="1" customHeight="1" x14ac:dyDescent="0.2"/>
    <row r="108" spans="1:6" x14ac:dyDescent="0.2"/>
    <row r="109" spans="1:6" x14ac:dyDescent="0.2"/>
    <row r="110" spans="1:6" hidden="1" x14ac:dyDescent="0.2">
      <c r="A110" s="26"/>
      <c r="B110" s="17"/>
      <c r="C110" s="17"/>
      <c r="D110" s="17"/>
      <c r="E110" s="17"/>
      <c r="F110" s="17"/>
    </row>
    <row r="111" spans="1:6" hidden="1" x14ac:dyDescent="0.2">
      <c r="A111" s="26"/>
      <c r="B111" s="17"/>
      <c r="C111" s="17"/>
      <c r="D111" s="17"/>
      <c r="E111" s="17"/>
      <c r="F111" s="17"/>
    </row>
    <row r="112" spans="1:6" hidden="1" x14ac:dyDescent="0.2">
      <c r="A112" s="26"/>
      <c r="B112" s="17"/>
      <c r="C112" s="17"/>
      <c r="D112" s="17"/>
      <c r="E112" s="17"/>
      <c r="F112" s="17"/>
    </row>
    <row r="113" spans="1:6" hidden="1" x14ac:dyDescent="0.2">
      <c r="A113" s="26"/>
      <c r="B113" s="17"/>
      <c r="C113" s="17"/>
      <c r="D113" s="17"/>
      <c r="E113" s="17"/>
      <c r="F113" s="17"/>
    </row>
    <row r="114" spans="1:6" hidden="1" x14ac:dyDescent="0.2">
      <c r="A114" s="26"/>
      <c r="B114" s="17"/>
      <c r="C114" s="17"/>
      <c r="D114" s="17"/>
      <c r="E114" s="17"/>
      <c r="F114" s="17"/>
    </row>
    <row r="115" spans="1:6" x14ac:dyDescent="0.2"/>
    <row r="116" spans="1:6" x14ac:dyDescent="0.2"/>
    <row r="117" spans="1:6" x14ac:dyDescent="0.2"/>
    <row r="118" spans="1:6" x14ac:dyDescent="0.2"/>
    <row r="119" spans="1:6" x14ac:dyDescent="0.2"/>
    <row r="120" spans="1:6" x14ac:dyDescent="0.2"/>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sheetData>
  <sheetProtection sheet="1" formatCells="0" formatRows="0" insertColumns="0" insertRows="0" deleteRows="0"/>
  <mergeCells count="15">
    <mergeCell ref="B7:E7"/>
    <mergeCell ref="B5:E5"/>
    <mergeCell ref="D89:E89"/>
    <mergeCell ref="A1:E1"/>
    <mergeCell ref="A35:E35"/>
    <mergeCell ref="A48:E48"/>
    <mergeCell ref="B2:E2"/>
    <mergeCell ref="B3:E3"/>
    <mergeCell ref="B4:E4"/>
    <mergeCell ref="A8:E8"/>
    <mergeCell ref="A9:E9"/>
    <mergeCell ref="B6:E6"/>
    <mergeCell ref="D33:E33"/>
    <mergeCell ref="D46:E4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4:A45 A12:A13 A32 A50:A53 A88 A40 A37 A3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9 A36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9 A41:A43 A13:A31 A54:A8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B37:B45 B12:B32 B50:B88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1" zoomScaleNormal="100" workbookViewId="0">
      <selection activeCell="B18" sqref="B1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5" t="s">
        <v>109</v>
      </c>
      <c r="B1" s="155"/>
      <c r="C1" s="155"/>
      <c r="D1" s="155"/>
      <c r="E1" s="155"/>
    </row>
    <row r="2" spans="1:6" ht="21" customHeight="1" x14ac:dyDescent="0.2">
      <c r="A2" s="3" t="s">
        <v>52</v>
      </c>
      <c r="B2" s="159" t="str">
        <f>'Summary and sign-off'!B2:F2</f>
        <v>Pharmac</v>
      </c>
      <c r="C2" s="159"/>
      <c r="D2" s="159"/>
      <c r="E2" s="159"/>
    </row>
    <row r="3" spans="1:6" ht="21" customHeight="1" x14ac:dyDescent="0.2">
      <c r="A3" s="3" t="s">
        <v>110</v>
      </c>
      <c r="B3" s="159" t="str">
        <f>'Summary and sign-off'!B3:F3</f>
        <v>Sarah Fitt</v>
      </c>
      <c r="C3" s="159"/>
      <c r="D3" s="159"/>
      <c r="E3" s="159"/>
    </row>
    <row r="4" spans="1:6" ht="21" customHeight="1" x14ac:dyDescent="0.2">
      <c r="A4" s="3" t="s">
        <v>111</v>
      </c>
      <c r="B4" s="159">
        <f>'Summary and sign-off'!B4:F4</f>
        <v>45108</v>
      </c>
      <c r="C4" s="159"/>
      <c r="D4" s="159"/>
      <c r="E4" s="159"/>
    </row>
    <row r="5" spans="1:6" ht="21" customHeight="1" x14ac:dyDescent="0.2">
      <c r="A5" s="3" t="s">
        <v>112</v>
      </c>
      <c r="B5" s="159">
        <f>'Summary and sign-off'!B5:F5</f>
        <v>45473</v>
      </c>
      <c r="C5" s="159"/>
      <c r="D5" s="159"/>
      <c r="E5" s="159"/>
    </row>
    <row r="6" spans="1:6" ht="21" customHeight="1" x14ac:dyDescent="0.2">
      <c r="A6" s="3" t="s">
        <v>113</v>
      </c>
      <c r="B6" s="153" t="s">
        <v>80</v>
      </c>
      <c r="C6" s="153"/>
      <c r="D6" s="153"/>
      <c r="E6" s="153"/>
    </row>
    <row r="7" spans="1:6" ht="21" customHeight="1" x14ac:dyDescent="0.2">
      <c r="A7" s="3" t="s">
        <v>56</v>
      </c>
      <c r="B7" s="153" t="s">
        <v>83</v>
      </c>
      <c r="C7" s="153"/>
      <c r="D7" s="153"/>
      <c r="E7" s="153"/>
    </row>
    <row r="8" spans="1:6" ht="35.25" customHeight="1" x14ac:dyDescent="0.25">
      <c r="A8" s="169" t="s">
        <v>137</v>
      </c>
      <c r="B8" s="169"/>
      <c r="C8" s="170"/>
      <c r="D8" s="170"/>
      <c r="E8" s="170"/>
      <c r="F8" s="27"/>
    </row>
    <row r="9" spans="1:6" ht="35.25" customHeight="1" x14ac:dyDescent="0.25">
      <c r="A9" s="167" t="s">
        <v>138</v>
      </c>
      <c r="B9" s="168"/>
      <c r="C9" s="168"/>
      <c r="D9" s="168"/>
      <c r="E9" s="168"/>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t="s">
        <v>171</v>
      </c>
      <c r="B12" s="121">
        <v>220</v>
      </c>
      <c r="C12" s="125" t="s">
        <v>231</v>
      </c>
      <c r="D12" s="125" t="s">
        <v>172</v>
      </c>
      <c r="E12" s="126" t="s">
        <v>173</v>
      </c>
    </row>
    <row r="13" spans="1:6" s="2" customFormat="1" x14ac:dyDescent="0.2">
      <c r="A13" s="120"/>
      <c r="B13" s="146"/>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220</v>
      </c>
      <c r="C25" s="71" t="str">
        <f>IF(SUBTOTAL(3,B11:B24)=SUBTOTAL(103,B11:B24),'Summary and sign-off'!$A$48,'Summary and sign-off'!$A$49)</f>
        <v>Check - there are no hidden rows with data</v>
      </c>
      <c r="D25" s="160" t="str">
        <f>IF('Summary and sign-off'!F58='Summary and sign-off'!F54,'Summary and sign-off'!A51,'Summary and sign-off'!A50)</f>
        <v>Check - each entry provides sufficient information</v>
      </c>
      <c r="E25" s="160"/>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A9" sqref="A9:E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5" t="s">
        <v>109</v>
      </c>
      <c r="B1" s="155"/>
      <c r="C1" s="155"/>
      <c r="D1" s="155"/>
      <c r="E1" s="155"/>
    </row>
    <row r="2" spans="1:6" ht="21" customHeight="1" x14ac:dyDescent="0.2">
      <c r="A2" s="3" t="s">
        <v>52</v>
      </c>
      <c r="B2" s="159" t="str">
        <f>'Summary and sign-off'!B2:F2</f>
        <v>Pharmac</v>
      </c>
      <c r="C2" s="159"/>
      <c r="D2" s="159"/>
      <c r="E2" s="159"/>
    </row>
    <row r="3" spans="1:6" ht="21" customHeight="1" x14ac:dyDescent="0.2">
      <c r="A3" s="3" t="s">
        <v>110</v>
      </c>
      <c r="B3" s="159" t="str">
        <f>'Summary and sign-off'!B3:F3</f>
        <v>Sarah Fitt</v>
      </c>
      <c r="C3" s="159"/>
      <c r="D3" s="159"/>
      <c r="E3" s="159"/>
    </row>
    <row r="4" spans="1:6" ht="21" customHeight="1" x14ac:dyDescent="0.2">
      <c r="A4" s="3" t="s">
        <v>111</v>
      </c>
      <c r="B4" s="159">
        <f>'Summary and sign-off'!B4:F4</f>
        <v>45108</v>
      </c>
      <c r="C4" s="159"/>
      <c r="D4" s="159"/>
      <c r="E4" s="159"/>
    </row>
    <row r="5" spans="1:6" ht="21" customHeight="1" x14ac:dyDescent="0.2">
      <c r="A5" s="3" t="s">
        <v>112</v>
      </c>
      <c r="B5" s="159">
        <f>'Summary and sign-off'!B5:F5</f>
        <v>45473</v>
      </c>
      <c r="C5" s="159"/>
      <c r="D5" s="159"/>
      <c r="E5" s="159"/>
    </row>
    <row r="6" spans="1:6" ht="21" customHeight="1" x14ac:dyDescent="0.2">
      <c r="A6" s="3" t="s">
        <v>113</v>
      </c>
      <c r="B6" s="153" t="s">
        <v>80</v>
      </c>
      <c r="C6" s="153"/>
      <c r="D6" s="153"/>
      <c r="E6" s="153"/>
      <c r="F6" s="23"/>
    </row>
    <row r="7" spans="1:6" ht="21" customHeight="1" x14ac:dyDescent="0.2">
      <c r="A7" s="3" t="s">
        <v>56</v>
      </c>
      <c r="B7" s="153" t="s">
        <v>83</v>
      </c>
      <c r="C7" s="153"/>
      <c r="D7" s="153"/>
      <c r="E7" s="153"/>
      <c r="F7" s="23"/>
    </row>
    <row r="8" spans="1:6" ht="35.25" customHeight="1" x14ac:dyDescent="0.2">
      <c r="A8" s="163" t="s">
        <v>147</v>
      </c>
      <c r="B8" s="163"/>
      <c r="C8" s="170"/>
      <c r="D8" s="170"/>
      <c r="E8" s="170"/>
    </row>
    <row r="9" spans="1:6" ht="35.25" customHeight="1" x14ac:dyDescent="0.2">
      <c r="A9" s="171" t="s">
        <v>148</v>
      </c>
      <c r="B9" s="172"/>
      <c r="C9" s="172"/>
      <c r="D9" s="172"/>
      <c r="E9" s="172"/>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v>45195</v>
      </c>
      <c r="B12" s="121">
        <v>500</v>
      </c>
      <c r="C12" s="125" t="s">
        <v>244</v>
      </c>
      <c r="D12" s="125" t="s">
        <v>245</v>
      </c>
      <c r="E12" s="126" t="s">
        <v>173</v>
      </c>
      <c r="F12" s="149"/>
    </row>
    <row r="13" spans="1:6" s="2" customFormat="1" x14ac:dyDescent="0.2">
      <c r="A13" s="120">
        <v>45301</v>
      </c>
      <c r="B13" s="121">
        <v>615</v>
      </c>
      <c r="C13" s="125" t="s">
        <v>193</v>
      </c>
      <c r="D13" s="125" t="s">
        <v>192</v>
      </c>
      <c r="E13" s="126" t="s">
        <v>173</v>
      </c>
    </row>
    <row r="14" spans="1:6" s="2" customFormat="1" x14ac:dyDescent="0.2">
      <c r="A14" s="120">
        <v>45467</v>
      </c>
      <c r="B14" s="121">
        <v>517.5</v>
      </c>
      <c r="C14" s="125" t="s">
        <v>246</v>
      </c>
      <c r="D14" s="125" t="s">
        <v>247</v>
      </c>
      <c r="E14" s="126" t="s">
        <v>234</v>
      </c>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4"/>
      <c r="B21" s="121"/>
      <c r="C21" s="125"/>
      <c r="D21" s="125"/>
      <c r="E21" s="126"/>
    </row>
    <row r="22" spans="1:6" s="2" customFormat="1" x14ac:dyDescent="0.2">
      <c r="A22" s="124"/>
      <c r="B22" s="121"/>
      <c r="C22" s="125"/>
      <c r="D22" s="125"/>
      <c r="E22" s="126"/>
    </row>
    <row r="23" spans="1:6" s="2" customFormat="1" hidden="1" x14ac:dyDescent="0.2">
      <c r="A23" s="100"/>
      <c r="B23" s="97"/>
      <c r="C23" s="101"/>
      <c r="D23" s="101"/>
      <c r="E23" s="102"/>
    </row>
    <row r="24" spans="1:6" ht="34.5" customHeight="1" x14ac:dyDescent="0.2">
      <c r="A24" s="54" t="s">
        <v>151</v>
      </c>
      <c r="B24" s="63">
        <f>SUM(B11:B23)</f>
        <v>1632.5</v>
      </c>
      <c r="C24" s="71" t="str">
        <f>IF(SUBTOTAL(3,B11:B23)=SUBTOTAL(103,B11:B23),'Summary and sign-off'!$A$48,'Summary and sign-off'!$A$49)</f>
        <v>Check - there are no hidden rows with data</v>
      </c>
      <c r="D24" s="160" t="str">
        <f>IF('Summary and sign-off'!F59='Summary and sign-off'!F54,'Summary and sign-off'!A51,'Summary and sign-off'!A50)</f>
        <v>Check - each entry provides sufficient information</v>
      </c>
      <c r="E24" s="160"/>
    </row>
    <row r="25" spans="1:6" ht="14.1" customHeight="1" x14ac:dyDescent="0.2">
      <c r="B25" s="17"/>
      <c r="C25" s="17"/>
      <c r="D25" s="17"/>
      <c r="E25" s="17"/>
    </row>
    <row r="26" spans="1:6" x14ac:dyDescent="0.2">
      <c r="A26" s="18" t="s">
        <v>152</v>
      </c>
      <c r="B26" s="17"/>
      <c r="C26" s="17"/>
      <c r="D26" s="17"/>
      <c r="E26" s="17"/>
    </row>
    <row r="27" spans="1:6" ht="12.6" customHeight="1" x14ac:dyDescent="0.2">
      <c r="A27" s="20" t="s">
        <v>131</v>
      </c>
      <c r="B27" s="17"/>
      <c r="C27" s="17"/>
      <c r="D27" s="17"/>
      <c r="E27" s="17"/>
    </row>
    <row r="28" spans="1:6" x14ac:dyDescent="0.2">
      <c r="A28" s="20" t="s">
        <v>79</v>
      </c>
      <c r="B28" s="19"/>
      <c r="C28" s="17"/>
      <c r="D28" s="17"/>
      <c r="E28" s="17"/>
      <c r="F28" s="17"/>
    </row>
    <row r="29" spans="1:6" x14ac:dyDescent="0.2">
      <c r="A29" s="20" t="s">
        <v>145</v>
      </c>
      <c r="C29" s="17"/>
      <c r="D29" s="17"/>
      <c r="E29" s="17"/>
      <c r="F29" s="17"/>
    </row>
    <row r="30" spans="1:6" ht="12.75" customHeight="1" x14ac:dyDescent="0.2">
      <c r="A30" s="20" t="s">
        <v>146</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45" spans="1:5" x14ac:dyDescent="0.2"/>
    <row r="46" spans="1:5" x14ac:dyDescent="0.2"/>
    <row r="47" spans="1:5" x14ac:dyDescent="0.2"/>
    <row r="49" customFormat="1" hidden="1" x14ac:dyDescent="0.2"/>
    <row r="50" customFormat="1" hidden="1" x14ac:dyDescent="0.2"/>
    <row r="51" customFormat="1" hidden="1" x14ac:dyDescent="0.2"/>
    <row r="52" customFormat="1" hidden="1" x14ac:dyDescent="0.2"/>
    <row r="53" customFormat="1" hidden="1"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12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B14:B23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6"/>
  <sheetViews>
    <sheetView topLeftCell="A22" zoomScaleNormal="100" workbookViewId="0">
      <selection activeCell="C35" sqref="C3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5" t="s">
        <v>153</v>
      </c>
      <c r="B1" s="155"/>
      <c r="C1" s="155"/>
      <c r="D1" s="155"/>
      <c r="E1" s="155"/>
      <c r="F1" s="155"/>
    </row>
    <row r="2" spans="1:6" ht="21" customHeight="1" x14ac:dyDescent="0.2">
      <c r="A2" s="3" t="s">
        <v>52</v>
      </c>
      <c r="B2" s="159" t="str">
        <f>'Summary and sign-off'!B2:F2</f>
        <v>Pharmac</v>
      </c>
      <c r="C2" s="159"/>
      <c r="D2" s="159"/>
      <c r="E2" s="159"/>
      <c r="F2" s="159"/>
    </row>
    <row r="3" spans="1:6" ht="21" customHeight="1" x14ac:dyDescent="0.2">
      <c r="A3" s="3" t="s">
        <v>110</v>
      </c>
      <c r="B3" s="159" t="str">
        <f>'Summary and sign-off'!B3:F3</f>
        <v>Sarah Fitt</v>
      </c>
      <c r="C3" s="159"/>
      <c r="D3" s="159"/>
      <c r="E3" s="159"/>
      <c r="F3" s="159"/>
    </row>
    <row r="4" spans="1:6" ht="21" customHeight="1" x14ac:dyDescent="0.2">
      <c r="A4" s="3" t="s">
        <v>111</v>
      </c>
      <c r="B4" s="159">
        <f>'Summary and sign-off'!B4:F4</f>
        <v>45108</v>
      </c>
      <c r="C4" s="159"/>
      <c r="D4" s="159"/>
      <c r="E4" s="159"/>
      <c r="F4" s="159"/>
    </row>
    <row r="5" spans="1:6" ht="21" customHeight="1" x14ac:dyDescent="0.2">
      <c r="A5" s="3" t="s">
        <v>112</v>
      </c>
      <c r="B5" s="159">
        <f>'Summary and sign-off'!B5:F5</f>
        <v>45473</v>
      </c>
      <c r="C5" s="159"/>
      <c r="D5" s="159"/>
      <c r="E5" s="159"/>
      <c r="F5" s="159"/>
    </row>
    <row r="6" spans="1:6" ht="21" customHeight="1" x14ac:dyDescent="0.2">
      <c r="A6" s="3" t="s">
        <v>154</v>
      </c>
      <c r="B6" s="153" t="s">
        <v>80</v>
      </c>
      <c r="C6" s="153"/>
      <c r="D6" s="153"/>
      <c r="E6" s="153"/>
      <c r="F6" s="153"/>
    </row>
    <row r="7" spans="1:6" ht="21" customHeight="1" x14ac:dyDescent="0.2">
      <c r="A7" s="3" t="s">
        <v>56</v>
      </c>
      <c r="B7" s="153" t="s">
        <v>83</v>
      </c>
      <c r="C7" s="153"/>
      <c r="D7" s="153"/>
      <c r="E7" s="153"/>
      <c r="F7" s="153"/>
    </row>
    <row r="8" spans="1:6" ht="36" customHeight="1" x14ac:dyDescent="0.2">
      <c r="A8" s="163" t="s">
        <v>155</v>
      </c>
      <c r="B8" s="163"/>
      <c r="C8" s="163"/>
      <c r="D8" s="163"/>
      <c r="E8" s="163"/>
      <c r="F8" s="163"/>
    </row>
    <row r="9" spans="1:6" ht="36" customHeight="1" x14ac:dyDescent="0.2">
      <c r="A9" s="171" t="s">
        <v>156</v>
      </c>
      <c r="B9" s="172"/>
      <c r="C9" s="172"/>
      <c r="D9" s="172"/>
      <c r="E9" s="172"/>
      <c r="F9" s="172"/>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ht="25.5" x14ac:dyDescent="0.2">
      <c r="A12" s="150">
        <v>45111</v>
      </c>
      <c r="B12" s="150" t="s">
        <v>174</v>
      </c>
      <c r="C12" s="150" t="s">
        <v>96</v>
      </c>
      <c r="D12" s="132" t="s">
        <v>206</v>
      </c>
      <c r="E12" s="151" t="s">
        <v>91</v>
      </c>
      <c r="F12" s="150"/>
    </row>
    <row r="13" spans="1:6" s="2" customFormat="1" ht="25.5" x14ac:dyDescent="0.2">
      <c r="A13" s="150">
        <v>45126</v>
      </c>
      <c r="B13" s="150" t="s">
        <v>248</v>
      </c>
      <c r="C13" s="150" t="s">
        <v>96</v>
      </c>
      <c r="D13" s="132" t="s">
        <v>249</v>
      </c>
      <c r="E13" s="151" t="s">
        <v>91</v>
      </c>
      <c r="F13" s="150"/>
    </row>
    <row r="14" spans="1:6" s="2" customFormat="1" x14ac:dyDescent="0.2">
      <c r="A14" s="150">
        <v>45139</v>
      </c>
      <c r="B14" s="150" t="s">
        <v>219</v>
      </c>
      <c r="C14" s="150" t="s">
        <v>97</v>
      </c>
      <c r="D14" s="150" t="s">
        <v>194</v>
      </c>
      <c r="E14" s="151" t="s">
        <v>91</v>
      </c>
      <c r="F14" s="150"/>
    </row>
    <row r="15" spans="1:6" s="135" customFormat="1" ht="38.25" x14ac:dyDescent="0.2">
      <c r="A15" s="132">
        <v>45146</v>
      </c>
      <c r="B15" s="132" t="s">
        <v>220</v>
      </c>
      <c r="C15" s="132" t="s">
        <v>97</v>
      </c>
      <c r="D15" s="132" t="s">
        <v>195</v>
      </c>
      <c r="E15" s="137" t="s">
        <v>91</v>
      </c>
      <c r="F15" s="133"/>
    </row>
    <row r="16" spans="1:6" s="144" customFormat="1" ht="25.5" x14ac:dyDescent="0.2">
      <c r="A16" s="132">
        <v>45155</v>
      </c>
      <c r="B16" s="140" t="s">
        <v>196</v>
      </c>
      <c r="C16" s="142" t="s">
        <v>97</v>
      </c>
      <c r="D16" s="142" t="s">
        <v>197</v>
      </c>
      <c r="E16" s="137" t="s">
        <v>91</v>
      </c>
      <c r="F16" s="143"/>
    </row>
    <row r="17" spans="1:6" s="135" customFormat="1" x14ac:dyDescent="0.2">
      <c r="A17" s="132">
        <v>45155</v>
      </c>
      <c r="B17" s="132" t="s">
        <v>198</v>
      </c>
      <c r="C17" s="132" t="s">
        <v>97</v>
      </c>
      <c r="D17" s="132" t="s">
        <v>221</v>
      </c>
      <c r="E17" s="137" t="s">
        <v>91</v>
      </c>
      <c r="F17" s="133"/>
    </row>
    <row r="18" spans="1:6" s="135" customFormat="1" x14ac:dyDescent="0.2">
      <c r="A18" s="132">
        <v>45181</v>
      </c>
      <c r="B18" s="132" t="s">
        <v>199</v>
      </c>
      <c r="C18" s="132" t="s">
        <v>97</v>
      </c>
      <c r="D18" s="132" t="s">
        <v>200</v>
      </c>
      <c r="E18" s="137" t="s">
        <v>91</v>
      </c>
      <c r="F18" s="133"/>
    </row>
    <row r="19" spans="1:6" s="2" customFormat="1" ht="25.5" x14ac:dyDescent="0.2">
      <c r="A19" s="132">
        <v>45182</v>
      </c>
      <c r="B19" s="132" t="s">
        <v>201</v>
      </c>
      <c r="C19" s="150" t="s">
        <v>96</v>
      </c>
      <c r="D19" s="132" t="s">
        <v>202</v>
      </c>
      <c r="E19" s="137" t="s">
        <v>91</v>
      </c>
      <c r="F19" s="133"/>
    </row>
    <row r="20" spans="1:6" s="2" customFormat="1" x14ac:dyDescent="0.2">
      <c r="A20" s="132">
        <v>45191</v>
      </c>
      <c r="B20" s="132" t="s">
        <v>222</v>
      </c>
      <c r="C20" s="150" t="s">
        <v>97</v>
      </c>
      <c r="D20" s="132" t="s">
        <v>223</v>
      </c>
      <c r="E20" s="137" t="s">
        <v>91</v>
      </c>
      <c r="F20" s="133"/>
    </row>
    <row r="21" spans="1:6" s="135" customFormat="1" ht="25.5" x14ac:dyDescent="0.2">
      <c r="A21" s="132">
        <v>45209</v>
      </c>
      <c r="B21" s="132" t="s">
        <v>224</v>
      </c>
      <c r="C21" s="132" t="s">
        <v>97</v>
      </c>
      <c r="D21" s="132" t="s">
        <v>203</v>
      </c>
      <c r="E21" s="137" t="s">
        <v>91</v>
      </c>
      <c r="F21" s="133"/>
    </row>
    <row r="22" spans="1:6" s="135" customFormat="1" ht="38.25" x14ac:dyDescent="0.2">
      <c r="A22" s="132">
        <v>45210</v>
      </c>
      <c r="B22" s="132" t="s">
        <v>226</v>
      </c>
      <c r="C22" s="132" t="s">
        <v>97</v>
      </c>
      <c r="D22" s="132" t="s">
        <v>225</v>
      </c>
      <c r="E22" s="137" t="s">
        <v>91</v>
      </c>
      <c r="F22" s="133"/>
    </row>
    <row r="23" spans="1:6" s="138" customFormat="1" x14ac:dyDescent="0.2">
      <c r="A23" s="132">
        <v>45211</v>
      </c>
      <c r="B23" s="139" t="s">
        <v>205</v>
      </c>
      <c r="C23" s="140" t="s">
        <v>97</v>
      </c>
      <c r="D23" s="139" t="s">
        <v>204</v>
      </c>
      <c r="E23" s="137" t="s">
        <v>91</v>
      </c>
      <c r="F23" s="141"/>
    </row>
    <row r="24" spans="1:6" s="2" customFormat="1" ht="25.5" x14ac:dyDescent="0.2">
      <c r="A24" s="132">
        <v>45252</v>
      </c>
      <c r="B24" s="139" t="s">
        <v>208</v>
      </c>
      <c r="C24" s="140" t="s">
        <v>97</v>
      </c>
      <c r="D24" s="139" t="s">
        <v>207</v>
      </c>
      <c r="E24" s="137" t="s">
        <v>91</v>
      </c>
      <c r="F24" s="141"/>
    </row>
    <row r="25" spans="1:6" s="2" customFormat="1" ht="25.5" x14ac:dyDescent="0.2">
      <c r="A25" s="132">
        <v>45260</v>
      </c>
      <c r="B25" s="139" t="s">
        <v>209</v>
      </c>
      <c r="C25" s="140" t="s">
        <v>97</v>
      </c>
      <c r="D25" s="139" t="s">
        <v>210</v>
      </c>
      <c r="E25" s="137" t="s">
        <v>91</v>
      </c>
      <c r="F25" s="141"/>
    </row>
    <row r="26" spans="1:6" s="2" customFormat="1" x14ac:dyDescent="0.2">
      <c r="A26" s="132">
        <v>45261</v>
      </c>
      <c r="B26" s="139" t="s">
        <v>212</v>
      </c>
      <c r="C26" s="140" t="s">
        <v>97</v>
      </c>
      <c r="D26" s="139" t="s">
        <v>211</v>
      </c>
      <c r="E26" s="137" t="s">
        <v>91</v>
      </c>
      <c r="F26" s="141"/>
    </row>
    <row r="27" spans="1:6" s="2" customFormat="1" ht="25.5" x14ac:dyDescent="0.2">
      <c r="A27" s="132">
        <v>45335</v>
      </c>
      <c r="B27" s="139" t="s">
        <v>213</v>
      </c>
      <c r="C27" s="140" t="s">
        <v>97</v>
      </c>
      <c r="D27" s="139" t="s">
        <v>210</v>
      </c>
      <c r="E27" s="137" t="s">
        <v>91</v>
      </c>
      <c r="F27" s="141"/>
    </row>
    <row r="28" spans="1:6" s="2" customFormat="1" x14ac:dyDescent="0.2">
      <c r="A28" s="132">
        <v>45344</v>
      </c>
      <c r="B28" s="139" t="s">
        <v>214</v>
      </c>
      <c r="C28" s="140" t="s">
        <v>97</v>
      </c>
      <c r="D28" s="139" t="s">
        <v>211</v>
      </c>
      <c r="E28" s="137" t="s">
        <v>91</v>
      </c>
      <c r="F28" s="141"/>
    </row>
    <row r="29" spans="1:6" s="2" customFormat="1" ht="25.5" x14ac:dyDescent="0.2">
      <c r="A29" s="132">
        <v>45358</v>
      </c>
      <c r="B29" s="139" t="s">
        <v>227</v>
      </c>
      <c r="C29" s="140" t="s">
        <v>97</v>
      </c>
      <c r="D29" s="139" t="s">
        <v>228</v>
      </c>
      <c r="E29" s="137" t="s">
        <v>91</v>
      </c>
      <c r="F29" s="141"/>
    </row>
    <row r="30" spans="1:6" s="2" customFormat="1" x14ac:dyDescent="0.2">
      <c r="A30" s="132">
        <v>45371</v>
      </c>
      <c r="B30" s="139" t="s">
        <v>215</v>
      </c>
      <c r="C30" s="140" t="s">
        <v>97</v>
      </c>
      <c r="D30" s="139" t="s">
        <v>200</v>
      </c>
      <c r="E30" s="137" t="s">
        <v>91</v>
      </c>
      <c r="F30" s="141"/>
    </row>
    <row r="31" spans="1:6" s="2" customFormat="1" ht="25.5" x14ac:dyDescent="0.2">
      <c r="A31" s="132">
        <v>45393</v>
      </c>
      <c r="B31" s="139" t="s">
        <v>216</v>
      </c>
      <c r="C31" s="140" t="s">
        <v>97</v>
      </c>
      <c r="D31" s="139" t="s">
        <v>207</v>
      </c>
      <c r="E31" s="137" t="s">
        <v>91</v>
      </c>
      <c r="F31" s="141"/>
    </row>
    <row r="32" spans="1:6" s="2" customFormat="1" ht="25.5" x14ac:dyDescent="0.2">
      <c r="A32" s="132">
        <v>45411</v>
      </c>
      <c r="B32" s="139" t="s">
        <v>230</v>
      </c>
      <c r="C32" s="140" t="s">
        <v>96</v>
      </c>
      <c r="D32" s="139" t="s">
        <v>229</v>
      </c>
      <c r="E32" s="137" t="s">
        <v>91</v>
      </c>
      <c r="F32" s="141"/>
    </row>
    <row r="33" spans="1:7" s="2" customFormat="1" ht="25.5" x14ac:dyDescent="0.2">
      <c r="A33" s="132">
        <v>45461</v>
      </c>
      <c r="B33" s="139" t="s">
        <v>217</v>
      </c>
      <c r="C33" s="140" t="s">
        <v>97</v>
      </c>
      <c r="D33" s="139" t="s">
        <v>218</v>
      </c>
      <c r="E33" s="137" t="s">
        <v>91</v>
      </c>
      <c r="F33" s="141"/>
    </row>
    <row r="34" spans="1:7" s="2" customFormat="1" x14ac:dyDescent="0.2">
      <c r="A34" s="132"/>
      <c r="B34" s="127"/>
      <c r="C34" s="128"/>
      <c r="D34" s="127"/>
      <c r="E34" s="137"/>
      <c r="F34" s="130"/>
    </row>
    <row r="35" spans="1:7" s="2" customFormat="1" x14ac:dyDescent="0.2">
      <c r="A35" s="132"/>
      <c r="B35" s="127"/>
      <c r="C35" s="128"/>
      <c r="D35" s="127"/>
      <c r="E35" s="137"/>
      <c r="F35" s="130"/>
    </row>
    <row r="36" spans="1:7" s="2" customFormat="1" x14ac:dyDescent="0.2">
      <c r="A36" s="132"/>
      <c r="B36" s="127"/>
      <c r="C36" s="128"/>
      <c r="D36" s="127"/>
      <c r="E36" s="137"/>
      <c r="F36" s="130"/>
    </row>
    <row r="37" spans="1:7" s="2" customFormat="1" x14ac:dyDescent="0.2">
      <c r="A37" s="132"/>
      <c r="B37" s="127"/>
      <c r="C37" s="128"/>
      <c r="D37" s="127"/>
      <c r="E37" s="137"/>
      <c r="F37" s="130"/>
    </row>
    <row r="38" spans="1:7" s="2" customFormat="1" x14ac:dyDescent="0.2">
      <c r="A38" s="120"/>
      <c r="B38" s="127"/>
      <c r="C38" s="128"/>
      <c r="D38" s="127"/>
      <c r="E38" s="129"/>
      <c r="F38" s="130"/>
    </row>
    <row r="39" spans="1:7" s="2" customFormat="1" x14ac:dyDescent="0.2">
      <c r="A39" s="120"/>
      <c r="B39" s="127"/>
      <c r="C39" s="128"/>
      <c r="D39" s="127"/>
      <c r="E39" s="129"/>
      <c r="F39" s="130"/>
    </row>
    <row r="40" spans="1:7" s="2" customFormat="1" x14ac:dyDescent="0.2">
      <c r="A40" s="120"/>
      <c r="B40" s="127"/>
      <c r="C40" s="128"/>
      <c r="D40" s="127"/>
      <c r="E40" s="129"/>
      <c r="F40" s="130"/>
    </row>
    <row r="41" spans="1:7" s="2" customFormat="1" x14ac:dyDescent="0.2">
      <c r="A41" s="120"/>
      <c r="B41" s="127"/>
      <c r="C41" s="128"/>
      <c r="D41" s="127"/>
      <c r="E41" s="129"/>
      <c r="F41" s="130"/>
    </row>
    <row r="42" spans="1:7" s="2" customFormat="1" x14ac:dyDescent="0.2">
      <c r="A42" s="120"/>
      <c r="B42" s="127"/>
      <c r="C42" s="128"/>
      <c r="D42" s="127"/>
      <c r="E42" s="129"/>
      <c r="F42" s="130"/>
    </row>
    <row r="43" spans="1:7" s="2" customFormat="1" x14ac:dyDescent="0.2">
      <c r="A43" s="120"/>
      <c r="B43" s="127"/>
      <c r="C43" s="128"/>
      <c r="D43" s="127"/>
      <c r="E43" s="129"/>
      <c r="F43" s="130"/>
    </row>
    <row r="44" spans="1:7" s="2" customFormat="1" x14ac:dyDescent="0.2">
      <c r="A44" s="120"/>
      <c r="B44" s="127"/>
      <c r="C44" s="128"/>
      <c r="D44" s="127"/>
      <c r="E44" s="129"/>
      <c r="F44" s="130"/>
    </row>
    <row r="45" spans="1:7" s="2" customFormat="1" x14ac:dyDescent="0.2">
      <c r="A45" s="120"/>
      <c r="B45" s="127"/>
      <c r="C45" s="128"/>
      <c r="D45" s="127"/>
      <c r="E45" s="129"/>
      <c r="F45" s="130"/>
    </row>
    <row r="46" spans="1:7" s="2" customFormat="1" x14ac:dyDescent="0.2">
      <c r="A46" s="120"/>
      <c r="B46" s="127"/>
      <c r="C46" s="128"/>
      <c r="D46" s="127"/>
      <c r="E46" s="129"/>
      <c r="F46" s="130"/>
    </row>
    <row r="47" spans="1:7" s="2" customFormat="1" hidden="1" x14ac:dyDescent="0.2">
      <c r="A47" s="96"/>
      <c r="B47" s="101"/>
      <c r="C47" s="103"/>
      <c r="D47" s="101"/>
      <c r="E47" s="104"/>
      <c r="F47" s="102"/>
    </row>
    <row r="48" spans="1:7" ht="34.5" customHeight="1" x14ac:dyDescent="0.2">
      <c r="A48" s="115" t="s">
        <v>162</v>
      </c>
      <c r="B48" s="116" t="s">
        <v>163</v>
      </c>
      <c r="C48" s="117">
        <f>C49+C50</f>
        <v>22</v>
      </c>
      <c r="D48" s="118" t="str">
        <f>IF(SUBTOTAL(3,C11:C47)=SUBTOTAL(103,C11:C47),'Summary and sign-off'!$A$48,'Summary and sign-off'!$A$49)</f>
        <v>Check - there are no hidden rows with data</v>
      </c>
      <c r="E48" s="160" t="str">
        <f>IF('Summary and sign-off'!F60='Summary and sign-off'!F54,'Summary and sign-off'!A52,'Summary and sign-off'!A50)</f>
        <v>Check - each entry provides sufficient information</v>
      </c>
      <c r="F48" s="160"/>
      <c r="G48" s="2"/>
    </row>
    <row r="49" spans="1:6" ht="25.5" customHeight="1" x14ac:dyDescent="0.25">
      <c r="A49" s="55"/>
      <c r="B49" s="56" t="s">
        <v>96</v>
      </c>
      <c r="C49" s="57">
        <f>COUNTIF(C11:C47,'Summary and sign-off'!A45)</f>
        <v>4</v>
      </c>
      <c r="D49" s="14"/>
      <c r="E49" s="15"/>
      <c r="F49" s="16"/>
    </row>
    <row r="50" spans="1:6" ht="25.5" customHeight="1" x14ac:dyDescent="0.25">
      <c r="A50" s="55"/>
      <c r="B50" s="56" t="s">
        <v>97</v>
      </c>
      <c r="C50" s="57">
        <f>COUNTIF(C11:C47,'Summary and sign-off'!A46)</f>
        <v>18</v>
      </c>
      <c r="D50" s="14"/>
      <c r="E50" s="15"/>
      <c r="F50" s="16"/>
    </row>
    <row r="51" spans="1:6" x14ac:dyDescent="0.2">
      <c r="A51" s="17"/>
      <c r="B51" s="18"/>
      <c r="C51" s="17"/>
      <c r="D51" s="19"/>
      <c r="E51" s="19"/>
      <c r="F51" s="17"/>
    </row>
    <row r="52" spans="1:6" x14ac:dyDescent="0.2">
      <c r="A52" s="18" t="s">
        <v>152</v>
      </c>
      <c r="B52" s="18"/>
      <c r="C52" s="18"/>
      <c r="D52" s="18"/>
      <c r="E52" s="18"/>
      <c r="F52" s="18"/>
    </row>
    <row r="53" spans="1:6" ht="12.6" customHeight="1" x14ac:dyDescent="0.2">
      <c r="A53" s="20" t="s">
        <v>131</v>
      </c>
      <c r="B53" s="17"/>
      <c r="C53" s="17"/>
      <c r="D53" s="17"/>
      <c r="E53" s="17"/>
    </row>
    <row r="54" spans="1:6" x14ac:dyDescent="0.2">
      <c r="A54" s="20" t="s">
        <v>79</v>
      </c>
      <c r="B54" s="19"/>
      <c r="C54" s="17"/>
      <c r="D54" s="17"/>
      <c r="E54" s="17"/>
      <c r="F54" s="17"/>
    </row>
    <row r="55" spans="1:6" x14ac:dyDescent="0.2">
      <c r="A55" s="20" t="s">
        <v>164</v>
      </c>
      <c r="B55" s="21"/>
      <c r="C55" s="21"/>
      <c r="D55" s="21"/>
      <c r="E55" s="21"/>
      <c r="F55" s="21"/>
    </row>
    <row r="56" spans="1:6" ht="12.75" customHeight="1" x14ac:dyDescent="0.2">
      <c r="A56" s="20" t="s">
        <v>165</v>
      </c>
      <c r="B56" s="17"/>
      <c r="C56" s="17"/>
      <c r="D56" s="17"/>
      <c r="E56" s="17"/>
      <c r="F56" s="17"/>
    </row>
    <row r="57" spans="1:6" ht="12.95" customHeight="1" x14ac:dyDescent="0.2">
      <c r="A57" s="20" t="s">
        <v>166</v>
      </c>
      <c r="B57" s="17"/>
      <c r="C57" s="17"/>
      <c r="D57" s="17"/>
      <c r="E57" s="17"/>
      <c r="F57" s="17"/>
    </row>
    <row r="58" spans="1:6" x14ac:dyDescent="0.2">
      <c r="A58" s="20" t="s">
        <v>167</v>
      </c>
      <c r="C58" s="17"/>
      <c r="D58" s="17"/>
      <c r="E58" s="17"/>
      <c r="F58" s="17"/>
    </row>
    <row r="59" spans="1:6" ht="12.75" customHeight="1" x14ac:dyDescent="0.2">
      <c r="A59" s="20" t="s">
        <v>146</v>
      </c>
      <c r="B59" s="20"/>
      <c r="C59" s="22"/>
      <c r="D59" s="22"/>
      <c r="E59" s="22"/>
      <c r="F59" s="22"/>
    </row>
    <row r="60" spans="1:6" ht="12.75" customHeight="1" x14ac:dyDescent="0.2">
      <c r="A60" s="20"/>
      <c r="B60" s="20"/>
      <c r="C60" s="22"/>
      <c r="D60" s="22"/>
      <c r="E60" s="22"/>
      <c r="F60" s="22"/>
    </row>
    <row r="61" spans="1:6" ht="12.75" hidden="1" customHeight="1" x14ac:dyDescent="0.2">
      <c r="A61" s="20"/>
      <c r="B61" s="20"/>
      <c r="C61" s="22"/>
      <c r="D61" s="22"/>
      <c r="E61" s="22"/>
      <c r="F61" s="22"/>
    </row>
    <row r="62" spans="1:6" x14ac:dyDescent="0.2"/>
    <row r="63" spans="1:6" x14ac:dyDescent="0.2"/>
    <row r="64" spans="1:6" hidden="1" x14ac:dyDescent="0.2">
      <c r="A64" s="18"/>
      <c r="B64" s="18"/>
      <c r="C64" s="18"/>
      <c r="D64" s="18"/>
      <c r="E64" s="18"/>
      <c r="F64" s="18"/>
    </row>
    <row r="65" spans="1:6" hidden="1" x14ac:dyDescent="0.2">
      <c r="A65" s="18"/>
      <c r="B65" s="18"/>
      <c r="C65" s="18"/>
      <c r="D65" s="18"/>
      <c r="E65" s="18"/>
      <c r="F65" s="18"/>
    </row>
    <row r="66" spans="1:6" hidden="1" x14ac:dyDescent="0.2">
      <c r="A66" s="18"/>
      <c r="B66" s="18"/>
      <c r="C66" s="18"/>
      <c r="D66" s="18"/>
      <c r="E66" s="18"/>
      <c r="F66" s="18"/>
    </row>
    <row r="67" spans="1:6" hidden="1" x14ac:dyDescent="0.2">
      <c r="A67" s="18"/>
      <c r="B67" s="18"/>
      <c r="C67" s="18"/>
      <c r="D67" s="18"/>
      <c r="E67" s="18"/>
      <c r="F67" s="18"/>
    </row>
    <row r="68" spans="1:6" hidden="1" x14ac:dyDescent="0.2">
      <c r="A68" s="18"/>
      <c r="B68" s="18"/>
      <c r="C68" s="18"/>
      <c r="D68" s="18"/>
      <c r="E68" s="18"/>
      <c r="F68" s="18"/>
    </row>
    <row r="69" spans="1:6" x14ac:dyDescent="0.2"/>
    <row r="70" spans="1:6" x14ac:dyDescent="0.2"/>
    <row r="71" spans="1:6" x14ac:dyDescent="0.2"/>
    <row r="72" spans="1:6" x14ac:dyDescent="0.2"/>
    <row r="73" spans="1:6" x14ac:dyDescent="0.2"/>
    <row r="74" spans="1:6" x14ac:dyDescent="0.2"/>
    <row r="75" spans="1:6" x14ac:dyDescent="0.2"/>
    <row r="76" spans="1:6" x14ac:dyDescent="0.2"/>
  </sheetData>
  <sheetProtection sheet="1" formatCells="0" insertRows="0" deleteRows="0"/>
  <dataConsolidate/>
  <mergeCells count="10">
    <mergeCell ref="E48:F4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7 A11:A2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A4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C11:C47</xm:sqref>
        </x14:dataValidation>
        <x14:dataValidation type="list" errorStyle="information" operator="greaterThan" allowBlank="1" showInputMessage="1" prompt="Provide specific $ value if possible" xr:uid="{00000000-0002-0000-0500-000003000000}">
          <x14:formula1>
            <xm:f>'Summary and sign-off'!$A$39:$A$44</xm:f>
          </x14:formula1>
          <xm:sqref>E11:E47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etadata xmlns="http://www.objective.com/ecm/document/metadata/17DD214497134AB99744102E6E9CD9B0" version="1.0.0">
  <systemFields>
    <field name="Objective-Id">
      <value order="0">A1697181</value>
    </field>
    <field name="Objective-Title">
      <value order="0">2023/24 CE Gifts - Benefits  Expenses Disclosure Workbook</value>
    </field>
    <field name="Objective-Description">
      <value order="0"/>
    </field>
    <field name="Objective-CreationStamp">
      <value order="0">2023-07-17T03:13:39Z</value>
    </field>
    <field name="Objective-IsApproved">
      <value order="0">false</value>
    </field>
    <field name="Objective-IsPublished">
      <value order="0">true</value>
    </field>
    <field name="Objective-DatePublished">
      <value order="0">2024-07-28T21:41:52Z</value>
    </field>
    <field name="Objective-ModificationStamp">
      <value order="0">2024-07-28T21:42:07Z</value>
    </field>
    <field name="Objective-Owner">
      <value order="0">Trish Elise</value>
    </field>
    <field name="Objective-Path">
      <value order="0">Objective Global Folder:PHARMAC Fileplan:Communications and External Relations:Stakeholder and Partner Relationships:Government organisations - 1. NZ:Public Service Commission (previously State Services Commission):Disclosure of gifts, expenses and hospitality spreadsheets:2023-24 CE Expenses</value>
    </field>
    <field name="Objective-Parent">
      <value order="0">2023-24 CE Expenses</value>
    </field>
    <field name="Objective-State">
      <value order="0">Published</value>
    </field>
    <field name="Objective-VersionId">
      <value order="0">vA3267584</value>
    </field>
    <field name="Objective-Version">
      <value order="0">3.0</value>
    </field>
    <field name="Objective-VersionNumber">
      <value order="0">18</value>
    </field>
    <field name="Objective-VersionComment">
      <value order="0"/>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Additional Information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 July 2024</dc:title>
  <dc:subject/>
  <dc:creator>Pharmac</dc:creator>
  <cp:keywords/>
  <dc:description>Version 7 - for review by SIT - ready 2/10/18</dc:description>
  <cp:lastModifiedBy>Liz Barlow</cp:lastModifiedBy>
  <cp:revision/>
  <dcterms:created xsi:type="dcterms:W3CDTF">2010-10-17T20:59:02Z</dcterms:created>
  <dcterms:modified xsi:type="dcterms:W3CDTF">2024-07-28T22:03:21Z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A1697181</vt:lpwstr>
  </property>
  <property fmtid="{D5CDD505-2E9C-101B-9397-08002B2CF9AE}" pid="12" name="Objective-Title">
    <vt:lpwstr>2023/24 CE Gifts - Benefits  Expenses Disclosure Workbook</vt:lpwstr>
  </property>
  <property fmtid="{D5CDD505-2E9C-101B-9397-08002B2CF9AE}" pid="13" name="Objective-Description">
    <vt:lpwstr/>
  </property>
  <property fmtid="{D5CDD505-2E9C-101B-9397-08002B2CF9AE}" pid="14" name="Objective-CreationStamp">
    <vt:filetime>2023-07-17T03:13:39Z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2024-07-28T21:41:52Z</vt:filetime>
  </property>
  <property fmtid="{D5CDD505-2E9C-101B-9397-08002B2CF9AE}" pid="18" name="Objective-ModificationStamp">
    <vt:filetime>2024-07-28T21:42:07Z</vt:filetime>
  </property>
  <property fmtid="{D5CDD505-2E9C-101B-9397-08002B2CF9AE}" pid="19" name="Objective-Owner">
    <vt:lpwstr>Trish Elise</vt:lpwstr>
  </property>
  <property fmtid="{D5CDD505-2E9C-101B-9397-08002B2CF9AE}" pid="20" name="Objective-Path">
    <vt:lpwstr>Objective Global Folder:PHARMAC Fileplan:Communications and External Relations:Stakeholder and Partner Relationships:Government organisations - 1. NZ:Public Service Commission (previously State Services Commission):Disclosure of gifts, expenses and hospitality spreadsheets:2023-24 CE Expenses:</vt:lpwstr>
  </property>
  <property fmtid="{D5CDD505-2E9C-101B-9397-08002B2CF9AE}" pid="21" name="Objective-Parent">
    <vt:lpwstr>2023-24 CE Expenses</vt:lpwstr>
  </property>
  <property fmtid="{D5CDD505-2E9C-101B-9397-08002B2CF9AE}" pid="22" name="Objective-State">
    <vt:lpwstr>Published</vt:lpwstr>
  </property>
  <property fmtid="{D5CDD505-2E9C-101B-9397-08002B2CF9AE}" pid="23" name="Objective-VersionId">
    <vt:lpwstr>vA3267584</vt:lpwstr>
  </property>
  <property fmtid="{D5CDD505-2E9C-101B-9397-08002B2CF9AE}" pid="24" name="Objective-Version">
    <vt:lpwstr>3.0</vt:lpwstr>
  </property>
  <property fmtid="{D5CDD505-2E9C-101B-9397-08002B2CF9AE}" pid="25" name="Objective-VersionNumber">
    <vt:r8>18</vt:r8>
  </property>
  <property fmtid="{D5CDD505-2E9C-101B-9397-08002B2CF9AE}" pid="26" name="Objective-VersionComment">
    <vt:lpwstr/>
  </property>
  <property fmtid="{D5CDD505-2E9C-101B-9397-08002B2CF9AE}" pid="27" name="Objective-FileNumber">
    <vt:lpwstr>qA10620</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DOCSOpen Document Author">
    <vt:lpwstr/>
  </property>
  <property fmtid="{D5CDD505-2E9C-101B-9397-08002B2CF9AE}" pid="31" name="Objective-DOCSOpen Document Number">
    <vt:lpwstr/>
  </property>
  <property fmtid="{D5CDD505-2E9C-101B-9397-08002B2CF9AE}" pid="32" name="Objective-DOCSOpen Document Type">
    <vt:lpwstr/>
  </property>
  <property fmtid="{D5CDD505-2E9C-101B-9397-08002B2CF9AE}" pid="33" name="Objective-DOCSOpen Security">
    <vt:lpwstr/>
  </property>
  <property fmtid="{D5CDD505-2E9C-101B-9397-08002B2CF9AE}" pid="34" name="Objective-DOCSOpen System ID">
    <vt:lpwstr/>
  </property>
  <property fmtid="{D5CDD505-2E9C-101B-9397-08002B2CF9AE}" pid="35" name="Objective-Inherit Keyword">
    <vt:lpwstr>Y</vt:lpwstr>
  </property>
  <property fmtid="{D5CDD505-2E9C-101B-9397-08002B2CF9AE}" pid="36" name="Objective-Connect Creator">
    <vt:lpwstr/>
  </property>
  <property fmtid="{D5CDD505-2E9C-101B-9397-08002B2CF9AE}" pid="37" name="Objective-Comment">
    <vt:lpwstr/>
  </property>
  <property fmtid="{D5CDD505-2E9C-101B-9397-08002B2CF9AE}" pid="38" name="Objective-Application / Proposal Number">
    <vt:lpwstr/>
  </property>
  <property fmtid="{D5CDD505-2E9C-101B-9397-08002B2CF9AE}" pid="39" name="Objective-Additional Information Number">
    <vt:lpwstr/>
  </property>
</Properties>
</file>